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Documents\USUARIO RECTOR\DOCUMENTOS\RECTORÍA COLGALÁN\RECTORÍA 2024\PRESUPUESTO\"/>
    </mc:Choice>
  </mc:AlternateContent>
  <bookViews>
    <workbookView xWindow="0" yWindow="0" windowWidth="16392" windowHeight="4872" firstSheet="1" activeTab="2"/>
  </bookViews>
  <sheets>
    <sheet name="DATOS COLEGIO" sheetId="6" r:id="rId1"/>
    <sheet name="PAA" sheetId="2" r:id="rId2"/>
    <sheet name="PROYECTO ADICION RB" sheetId="1" r:id="rId3"/>
    <sheet name="FUENTES DE FINANCIACION" sheetId="3" r:id="rId4"/>
  </sheets>
  <externalReferences>
    <externalReference r:id="rId5"/>
  </externalReferences>
  <definedNames>
    <definedName name="_xlnm.Print_Area" localSheetId="1">PAA!$A$1:$I$697</definedName>
    <definedName name="CODIGO_FUENTE">'[1]MOVIMIENTO PTTO'!$G$2:$G$401</definedName>
    <definedName name="CODIGO_MOVIMIENTO">'[1]MOVIMIENTO PTTO'!$F$2:$F$401</definedName>
    <definedName name="CODIGO_RUBRO">'[1]MOVIMIENTO PTTO'!$A$2:$A$401</definedName>
    <definedName name="VALOR">'[1]MOVIMIENTO PTTO'!$H$2:$H$401</definedName>
  </definedNames>
  <calcPr calcId="162913"/>
</workbook>
</file>

<file path=xl/calcChain.xml><?xml version="1.0" encoding="utf-8"?>
<calcChain xmlns="http://schemas.openxmlformats.org/spreadsheetml/2006/main">
  <c r="G582" i="2" l="1"/>
  <c r="G600" i="2"/>
  <c r="G618" i="2"/>
  <c r="E551" i="1" l="1"/>
  <c r="E550" i="1"/>
  <c r="E547" i="1"/>
  <c r="E546" i="1"/>
  <c r="E531" i="1"/>
  <c r="E529" i="1"/>
  <c r="E527" i="1"/>
  <c r="E511" i="1"/>
  <c r="E510" i="1"/>
  <c r="E507" i="1"/>
  <c r="E493" i="1"/>
  <c r="E491" i="1"/>
  <c r="E489" i="1"/>
  <c r="E473" i="1"/>
  <c r="E472" i="1"/>
  <c r="E469" i="1"/>
  <c r="E454" i="1"/>
  <c r="E452" i="1"/>
  <c r="E450" i="1"/>
  <c r="E434" i="1"/>
  <c r="E433" i="1"/>
  <c r="E430" i="1"/>
  <c r="E414" i="1"/>
  <c r="E412" i="1"/>
  <c r="E410" i="1"/>
  <c r="E391" i="1"/>
  <c r="E390" i="1"/>
  <c r="E387" i="1"/>
  <c r="E373" i="1"/>
  <c r="E371" i="1"/>
  <c r="E369" i="1"/>
  <c r="E352" i="1"/>
  <c r="E351" i="1"/>
  <c r="E348" i="1"/>
  <c r="E334" i="1"/>
  <c r="E332" i="1"/>
  <c r="E330" i="1"/>
  <c r="E314" i="1"/>
  <c r="E313" i="1"/>
  <c r="E310" i="1"/>
  <c r="E293" i="1"/>
  <c r="E291" i="1"/>
  <c r="E289" i="1"/>
  <c r="E273" i="1"/>
  <c r="E272" i="1"/>
  <c r="E269" i="1"/>
  <c r="G235" i="2"/>
  <c r="E255" i="1"/>
  <c r="E253" i="1"/>
  <c r="E251" i="1"/>
  <c r="E235" i="1"/>
  <c r="E234" i="1"/>
  <c r="E231" i="1"/>
  <c r="E213" i="1"/>
  <c r="E209" i="1"/>
  <c r="E194" i="1"/>
  <c r="E192" i="1"/>
  <c r="E190" i="1"/>
  <c r="E174" i="1"/>
  <c r="E173" i="1"/>
  <c r="E170" i="1"/>
  <c r="E154" i="1"/>
  <c r="E150" i="1"/>
  <c r="G61" i="2"/>
  <c r="E136" i="1"/>
  <c r="E134" i="1"/>
  <c r="E132" i="1"/>
  <c r="E91" i="1"/>
  <c r="G671" i="2"/>
  <c r="M6" i="2" s="1"/>
  <c r="E545" i="1"/>
  <c r="E548" i="1"/>
  <c r="E549" i="1"/>
  <c r="E526" i="1"/>
  <c r="E528" i="1"/>
  <c r="E530" i="1"/>
  <c r="E532" i="1"/>
  <c r="E508" i="1"/>
  <c r="E509" i="1"/>
  <c r="E512" i="1"/>
  <c r="E513" i="1"/>
  <c r="E488" i="1"/>
  <c r="E490" i="1"/>
  <c r="E492" i="1"/>
  <c r="E494" i="1"/>
  <c r="E470" i="1"/>
  <c r="E471" i="1"/>
  <c r="E474" i="1"/>
  <c r="E475" i="1"/>
  <c r="E449" i="1"/>
  <c r="E451" i="1"/>
  <c r="E453" i="1"/>
  <c r="E455" i="1"/>
  <c r="E431" i="1"/>
  <c r="E432" i="1"/>
  <c r="E435" i="1"/>
  <c r="E436" i="1"/>
  <c r="E409" i="1"/>
  <c r="E411" i="1"/>
  <c r="E413" i="1"/>
  <c r="E415" i="1"/>
  <c r="E388" i="1"/>
  <c r="E389" i="1"/>
  <c r="E392" i="1"/>
  <c r="E393" i="1"/>
  <c r="E368" i="1"/>
  <c r="E370" i="1"/>
  <c r="E372" i="1"/>
  <c r="E374" i="1"/>
  <c r="E349" i="1"/>
  <c r="E350" i="1"/>
  <c r="E353" i="1"/>
  <c r="E354" i="1"/>
  <c r="E329" i="1"/>
  <c r="E331" i="1"/>
  <c r="E333" i="1"/>
  <c r="E335" i="1"/>
  <c r="E311" i="1"/>
  <c r="E312" i="1"/>
  <c r="E315" i="1"/>
  <c r="E316" i="1"/>
  <c r="E288" i="1"/>
  <c r="E290" i="1"/>
  <c r="E292" i="1"/>
  <c r="E294" i="1"/>
  <c r="E270" i="1"/>
  <c r="E271" i="1"/>
  <c r="E274" i="1"/>
  <c r="E275" i="1"/>
  <c r="E250" i="1"/>
  <c r="E252" i="1"/>
  <c r="E254" i="1"/>
  <c r="E256" i="1"/>
  <c r="E232" i="1"/>
  <c r="E233" i="1"/>
  <c r="E236" i="1"/>
  <c r="E237" i="1"/>
  <c r="E210" i="1"/>
  <c r="E211" i="1"/>
  <c r="E212" i="1"/>
  <c r="E214" i="1"/>
  <c r="E215" i="1"/>
  <c r="E189" i="1"/>
  <c r="E191" i="1"/>
  <c r="E193" i="1"/>
  <c r="E195" i="1"/>
  <c r="E171" i="1"/>
  <c r="E172" i="1"/>
  <c r="E175" i="1"/>
  <c r="E176" i="1"/>
  <c r="E151" i="1"/>
  <c r="E152" i="1"/>
  <c r="E153" i="1"/>
  <c r="E155" i="1"/>
  <c r="E156" i="1"/>
  <c r="E131" i="1"/>
  <c r="E133" i="1"/>
  <c r="E135" i="1"/>
  <c r="E137" i="1"/>
  <c r="E111" i="1"/>
  <c r="E112" i="1"/>
  <c r="E113" i="1"/>
  <c r="E115" i="1"/>
  <c r="E116" i="1"/>
  <c r="E117" i="1"/>
  <c r="E92" i="1"/>
  <c r="E93" i="1"/>
  <c r="E94" i="1"/>
  <c r="E95" i="1"/>
  <c r="E96" i="1"/>
  <c r="E97" i="1"/>
  <c r="L10" i="2"/>
  <c r="L9" i="2"/>
  <c r="L8" i="2"/>
  <c r="L7" i="2"/>
  <c r="L6" i="2"/>
  <c r="L5" i="2"/>
  <c r="L4" i="2"/>
  <c r="L3" i="2"/>
  <c r="L2" i="2"/>
  <c r="L11" i="2" l="1"/>
  <c r="N6" i="2"/>
  <c r="G498" i="2"/>
  <c r="G368" i="2"/>
  <c r="G315" i="2"/>
  <c r="G266" i="2"/>
  <c r="G670" i="2"/>
  <c r="M5" i="2" s="1"/>
  <c r="N5" i="2" s="1"/>
  <c r="G168" i="2"/>
  <c r="G167" i="2" s="1"/>
  <c r="G669" i="2"/>
  <c r="G674" i="2"/>
  <c r="M9" i="2" s="1"/>
  <c r="N9" i="2" s="1"/>
  <c r="G104" i="2"/>
  <c r="G673" i="2"/>
  <c r="M8" i="2" s="1"/>
  <c r="N8" i="2" s="1"/>
  <c r="G672" i="2"/>
  <c r="M7" i="2" s="1"/>
  <c r="N7" i="2" s="1"/>
  <c r="E114" i="1"/>
  <c r="G29" i="2"/>
  <c r="G12" i="2"/>
  <c r="G40" i="2" l="1"/>
  <c r="B682" i="2" l="1"/>
  <c r="B577" i="1"/>
  <c r="B3" i="1"/>
  <c r="G667" i="2" l="1"/>
  <c r="G229" i="2"/>
  <c r="G218" i="2"/>
  <c r="G233" i="2"/>
  <c r="G232" i="2"/>
  <c r="G231" i="2"/>
  <c r="G230" i="2"/>
  <c r="G659" i="2"/>
  <c r="G303" i="2"/>
  <c r="G288" i="2"/>
  <c r="G250" i="2"/>
  <c r="L250" i="2" s="1"/>
  <c r="L244" i="2"/>
  <c r="L177" i="2"/>
  <c r="M2" i="2" l="1"/>
  <c r="G228" i="2"/>
  <c r="I228" i="2" s="1"/>
  <c r="L507" i="2"/>
  <c r="L377" i="2"/>
  <c r="G353" i="2"/>
  <c r="L362" i="2" s="1"/>
  <c r="L324" i="2"/>
  <c r="L275" i="2"/>
  <c r="G166" i="2"/>
  <c r="G142" i="2"/>
  <c r="L142" i="2" s="1"/>
  <c r="L113" i="2"/>
  <c r="N676" i="2" l="1"/>
  <c r="N675" i="2"/>
  <c r="N669" i="2"/>
  <c r="N668" i="2"/>
  <c r="N677" i="2" l="1"/>
  <c r="E544" i="1"/>
  <c r="E543" i="1"/>
  <c r="E525" i="1"/>
  <c r="E524" i="1"/>
  <c r="E506" i="1"/>
  <c r="E505" i="1"/>
  <c r="E487" i="1"/>
  <c r="E486" i="1"/>
  <c r="E468" i="1"/>
  <c r="E467" i="1"/>
  <c r="E448" i="1"/>
  <c r="E447" i="1"/>
  <c r="E429" i="1"/>
  <c r="E428" i="1"/>
  <c r="E408" i="1"/>
  <c r="E407" i="1"/>
  <c r="E386" i="1"/>
  <c r="E385" i="1"/>
  <c r="E367" i="1"/>
  <c r="E366" i="1"/>
  <c r="E347" i="1"/>
  <c r="E346" i="1"/>
  <c r="E328" i="1"/>
  <c r="E327" i="1"/>
  <c r="E309" i="1"/>
  <c r="E308" i="1"/>
  <c r="E287" i="1"/>
  <c r="E286" i="1"/>
  <c r="E268" i="1"/>
  <c r="E267" i="1"/>
  <c r="E249" i="1"/>
  <c r="E248" i="1"/>
  <c r="E230" i="1"/>
  <c r="E229" i="1"/>
  <c r="E208" i="1"/>
  <c r="E207" i="1"/>
  <c r="E188" i="1"/>
  <c r="E187" i="1"/>
  <c r="E169" i="1"/>
  <c r="E168" i="1"/>
  <c r="E149" i="1"/>
  <c r="E148" i="1"/>
  <c r="E130" i="1"/>
  <c r="E129" i="1"/>
  <c r="E110" i="1"/>
  <c r="E109" i="1"/>
  <c r="E90" i="1"/>
  <c r="E89" i="1"/>
  <c r="G644" i="2" l="1"/>
  <c r="G643" i="2"/>
  <c r="G642" i="2"/>
  <c r="G641" i="2"/>
  <c r="G639" i="2"/>
  <c r="G638" i="2"/>
  <c r="G637" i="2"/>
  <c r="G636" i="2"/>
  <c r="G635" i="2"/>
  <c r="G634" i="2"/>
  <c r="G633" i="2"/>
  <c r="G632" i="2"/>
  <c r="G629" i="2"/>
  <c r="G628" i="2"/>
  <c r="G626" i="2"/>
  <c r="G625" i="2" s="1"/>
  <c r="G624" i="2"/>
  <c r="G623" i="2"/>
  <c r="G622" i="2"/>
  <c r="G620" i="2"/>
  <c r="G617" i="2"/>
  <c r="G615" i="2"/>
  <c r="G614" i="2"/>
  <c r="G598" i="2"/>
  <c r="G599" i="2"/>
  <c r="G597" i="2"/>
  <c r="G596" i="2"/>
  <c r="G595" i="2"/>
  <c r="G594" i="2"/>
  <c r="G593" i="2"/>
  <c r="G592" i="2"/>
  <c r="G591" i="2"/>
  <c r="G590" i="2"/>
  <c r="G589" i="2"/>
  <c r="G588" i="2"/>
  <c r="G587" i="2"/>
  <c r="G586" i="2"/>
  <c r="G585" i="2"/>
  <c r="G584" i="2"/>
  <c r="G583" i="2"/>
  <c r="G581" i="2"/>
  <c r="G568" i="2"/>
  <c r="G567" i="2" s="1"/>
  <c r="G566" i="2"/>
  <c r="G565" i="2"/>
  <c r="G564" i="2"/>
  <c r="G562" i="2"/>
  <c r="G561" i="2"/>
  <c r="G560" i="2"/>
  <c r="G558" i="2"/>
  <c r="G557" i="2" s="1"/>
  <c r="G556" i="2"/>
  <c r="G555" i="2"/>
  <c r="G554" i="2"/>
  <c r="G553" i="2"/>
  <c r="G551" i="2"/>
  <c r="G550" i="2"/>
  <c r="G549" i="2"/>
  <c r="G548" i="2"/>
  <c r="G546" i="2"/>
  <c r="G545" i="2"/>
  <c r="G532" i="2"/>
  <c r="G531" i="2"/>
  <c r="G530" i="2"/>
  <c r="G529" i="2"/>
  <c r="G528" i="2"/>
  <c r="G527" i="2"/>
  <c r="G526" i="2"/>
  <c r="G524" i="2"/>
  <c r="G523" i="2"/>
  <c r="G522" i="2"/>
  <c r="G521" i="2"/>
  <c r="G520" i="2"/>
  <c r="G519" i="2"/>
  <c r="G518" i="2"/>
  <c r="G517" i="2"/>
  <c r="G516" i="2"/>
  <c r="G514" i="2"/>
  <c r="G513" i="2"/>
  <c r="G512" i="2"/>
  <c r="G511" i="2"/>
  <c r="G509" i="2"/>
  <c r="G495" i="2"/>
  <c r="G494" i="2"/>
  <c r="G493" i="2"/>
  <c r="G492" i="2"/>
  <c r="G491" i="2"/>
  <c r="G490" i="2"/>
  <c r="G489" i="2"/>
  <c r="G488" i="2"/>
  <c r="G487" i="2"/>
  <c r="G486" i="2"/>
  <c r="G485" i="2"/>
  <c r="G484" i="2"/>
  <c r="G483" i="2"/>
  <c r="G482" i="2"/>
  <c r="G481" i="2"/>
  <c r="G480" i="2"/>
  <c r="G479" i="2"/>
  <c r="G478" i="2"/>
  <c r="G477" i="2"/>
  <c r="G476" i="2"/>
  <c r="G475" i="2"/>
  <c r="G474" i="2"/>
  <c r="G473" i="2"/>
  <c r="G472" i="2"/>
  <c r="G471" i="2"/>
  <c r="G470" i="2"/>
  <c r="G469" i="2"/>
  <c r="G468" i="2"/>
  <c r="G467" i="2"/>
  <c r="G466" i="2"/>
  <c r="G465" i="2"/>
  <c r="G463" i="2"/>
  <c r="G462" i="2"/>
  <c r="G461" i="2"/>
  <c r="G460" i="2"/>
  <c r="G459" i="2"/>
  <c r="G458" i="2"/>
  <c r="G457" i="2"/>
  <c r="G456" i="2"/>
  <c r="G455" i="2"/>
  <c r="G454" i="2"/>
  <c r="G453" i="2"/>
  <c r="G452" i="2"/>
  <c r="G451" i="2"/>
  <c r="G450" i="2"/>
  <c r="G449" i="2"/>
  <c r="G448" i="2"/>
  <c r="G447" i="2"/>
  <c r="G446" i="2"/>
  <c r="G445" i="2"/>
  <c r="G444" i="2"/>
  <c r="G443" i="2"/>
  <c r="G442" i="2"/>
  <c r="G441" i="2"/>
  <c r="G440" i="2"/>
  <c r="G439" i="2"/>
  <c r="G438" i="2"/>
  <c r="G437" i="2"/>
  <c r="G436" i="2"/>
  <c r="G434" i="2"/>
  <c r="G433" i="2"/>
  <c r="G432" i="2"/>
  <c r="G431" i="2"/>
  <c r="G430" i="2"/>
  <c r="G429" i="2"/>
  <c r="G428" i="2"/>
  <c r="G427" i="2"/>
  <c r="G426" i="2"/>
  <c r="G424" i="2"/>
  <c r="G423" i="2"/>
  <c r="G422" i="2"/>
  <c r="G421" i="2"/>
  <c r="G420" i="2"/>
  <c r="G419" i="2"/>
  <c r="G418" i="2"/>
  <c r="G417" i="2"/>
  <c r="G416" i="2"/>
  <c r="G414" i="2"/>
  <c r="G413" i="2"/>
  <c r="G412" i="2"/>
  <c r="G411" i="2"/>
  <c r="G410" i="2"/>
  <c r="G409" i="2"/>
  <c r="G408" i="2"/>
  <c r="G407" i="2"/>
  <c r="G406" i="2"/>
  <c r="G405" i="2"/>
  <c r="G404" i="2"/>
  <c r="G403" i="2"/>
  <c r="G402" i="2"/>
  <c r="G401" i="2"/>
  <c r="G400" i="2"/>
  <c r="G399" i="2"/>
  <c r="G398" i="2"/>
  <c r="G384" i="2"/>
  <c r="G383" i="2"/>
  <c r="G382" i="2"/>
  <c r="G381" i="2"/>
  <c r="G379" i="2"/>
  <c r="G366" i="2"/>
  <c r="G365" i="2"/>
  <c r="G364" i="2"/>
  <c r="G363" i="2"/>
  <c r="G351" i="2"/>
  <c r="G340" i="2"/>
  <c r="G339" i="2"/>
  <c r="G338" i="2"/>
  <c r="G337" i="2"/>
  <c r="G336" i="2"/>
  <c r="G335" i="2"/>
  <c r="G334" i="2"/>
  <c r="G333" i="2"/>
  <c r="G332" i="2"/>
  <c r="G331" i="2"/>
  <c r="G330" i="2"/>
  <c r="G329" i="2"/>
  <c r="G328" i="2"/>
  <c r="G327" i="2"/>
  <c r="G326" i="2"/>
  <c r="G313" i="2"/>
  <c r="G301" i="2"/>
  <c r="G300" i="2"/>
  <c r="G299" i="2"/>
  <c r="G286" i="2"/>
  <c r="G285" i="2"/>
  <c r="G284" i="2"/>
  <c r="G283" i="2"/>
  <c r="G282" i="2"/>
  <c r="G281" i="2"/>
  <c r="G280" i="2"/>
  <c r="G279" i="2"/>
  <c r="G278" i="2"/>
  <c r="G277" i="2"/>
  <c r="G264" i="2"/>
  <c r="G263" i="2"/>
  <c r="G262" i="2"/>
  <c r="G261" i="2"/>
  <c r="G260" i="2"/>
  <c r="G248" i="2"/>
  <c r="G247" i="2"/>
  <c r="G246" i="2"/>
  <c r="G245" i="2"/>
  <c r="G140" i="2"/>
  <c r="G139" i="2"/>
  <c r="G138" i="2"/>
  <c r="G137" i="2"/>
  <c r="G136" i="2"/>
  <c r="G135" i="2"/>
  <c r="G134" i="2"/>
  <c r="G133" i="2"/>
  <c r="G132" i="2"/>
  <c r="G131" i="2"/>
  <c r="G119" i="2"/>
  <c r="G118" i="2"/>
  <c r="G117" i="2"/>
  <c r="G116" i="2"/>
  <c r="G115" i="2"/>
  <c r="G100" i="2"/>
  <c r="G99" i="2"/>
  <c r="G98" i="2"/>
  <c r="G97" i="2"/>
  <c r="G96" i="2"/>
  <c r="G95" i="2"/>
  <c r="G94" i="2"/>
  <c r="G93" i="2"/>
  <c r="G92" i="2"/>
  <c r="G91" i="2"/>
  <c r="G90" i="2"/>
  <c r="G89" i="2"/>
  <c r="G88" i="2"/>
  <c r="G76" i="2"/>
  <c r="G75" i="2"/>
  <c r="G74" i="2"/>
  <c r="G73" i="2"/>
  <c r="G72" i="2"/>
  <c r="G59" i="2"/>
  <c r="G58" i="2"/>
  <c r="G57" i="2"/>
  <c r="G55" i="2"/>
  <c r="G54" i="2"/>
  <c r="G53" i="2"/>
  <c r="G52" i="2"/>
  <c r="G51" i="2"/>
  <c r="G50" i="2"/>
  <c r="G49" i="2"/>
  <c r="G48" i="2"/>
  <c r="G47" i="2"/>
  <c r="G46" i="2"/>
  <c r="G45" i="2"/>
  <c r="G44" i="2"/>
  <c r="G43" i="2"/>
  <c r="G42" i="2"/>
  <c r="G41" i="2"/>
  <c r="G27" i="2"/>
  <c r="G26" i="2"/>
  <c r="G25" i="2"/>
  <c r="G24" i="2"/>
  <c r="G23" i="2"/>
  <c r="G22" i="2"/>
  <c r="G164" i="2"/>
  <c r="G163" i="2"/>
  <c r="G162" i="2"/>
  <c r="G161" i="2"/>
  <c r="G160" i="2"/>
  <c r="G159" i="2"/>
  <c r="G158" i="2"/>
  <c r="G157" i="2"/>
  <c r="G156" i="2"/>
  <c r="G155" i="2"/>
  <c r="G154" i="2"/>
  <c r="G153"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39" i="2" l="1"/>
  <c r="I39" i="2" s="1"/>
  <c r="G71" i="2"/>
  <c r="I71" i="2" s="1"/>
  <c r="G87" i="2"/>
  <c r="I87" i="2" s="1"/>
  <c r="G114" i="2"/>
  <c r="I114" i="2" s="1"/>
  <c r="G178" i="2"/>
  <c r="I178" i="2" s="1"/>
  <c r="G325" i="2"/>
  <c r="I325" i="2" s="1"/>
  <c r="K377" i="2"/>
  <c r="G298" i="2"/>
  <c r="I298" i="2" s="1"/>
  <c r="G276" i="2"/>
  <c r="I276" i="2" s="1"/>
  <c r="G152" i="2"/>
  <c r="I152" i="2" s="1"/>
  <c r="G130" i="2"/>
  <c r="I130" i="2" s="1"/>
  <c r="G380" i="2"/>
  <c r="G640" i="2"/>
  <c r="G631" i="2"/>
  <c r="K362" i="2"/>
  <c r="M362" i="2" s="1"/>
  <c r="K324" i="2"/>
  <c r="M324" i="2" s="1"/>
  <c r="K275" i="2"/>
  <c r="M275" i="2" s="1"/>
  <c r="K250" i="2"/>
  <c r="M250" i="2" s="1"/>
  <c r="K244" i="2"/>
  <c r="M244" i="2" s="1"/>
  <c r="K177" i="2"/>
  <c r="M177" i="2" s="1"/>
  <c r="K142" i="2"/>
  <c r="M142" i="2" s="1"/>
  <c r="K113" i="2"/>
  <c r="M113" i="2" s="1"/>
  <c r="K70" i="2"/>
  <c r="K38" i="2"/>
  <c r="K22" i="2"/>
  <c r="G627" i="2"/>
  <c r="G396" i="2"/>
  <c r="G612" i="2"/>
  <c r="G563" i="2"/>
  <c r="G621" i="2"/>
  <c r="G525" i="2"/>
  <c r="G415" i="2"/>
  <c r="G547" i="2"/>
  <c r="G552" i="2"/>
  <c r="G425" i="2"/>
  <c r="G559" i="2"/>
  <c r="G580" i="2"/>
  <c r="G579" i="2" s="1"/>
  <c r="I579" i="2" s="1"/>
  <c r="G435" i="2"/>
  <c r="G464" i="2"/>
  <c r="G510" i="2"/>
  <c r="G515" i="2"/>
  <c r="G544" i="2"/>
  <c r="E36" i="1"/>
  <c r="G664" i="2"/>
  <c r="G662" i="2"/>
  <c r="G661" i="2"/>
  <c r="G660" i="2"/>
  <c r="G658" i="2"/>
  <c r="K507" i="2" l="1"/>
  <c r="M377" i="2"/>
  <c r="G656" i="2"/>
  <c r="I656" i="2" s="1"/>
  <c r="G611" i="2"/>
  <c r="I611" i="2" s="1"/>
  <c r="G395" i="2"/>
  <c r="I395" i="2" s="1"/>
  <c r="G378" i="2"/>
  <c r="I378" i="2" s="1"/>
  <c r="G508" i="2"/>
  <c r="I508" i="2" s="1"/>
  <c r="G543" i="2"/>
  <c r="I543" i="2" s="1"/>
  <c r="G630" i="2"/>
  <c r="L22" i="2"/>
  <c r="E108" i="1"/>
  <c r="M507" i="2" l="1"/>
  <c r="K667" i="2"/>
  <c r="M22" i="2"/>
  <c r="E44" i="1"/>
  <c r="E466" i="1"/>
  <c r="E427" i="1"/>
  <c r="E406" i="1"/>
  <c r="E405" i="1" s="1"/>
  <c r="E404" i="1" s="1"/>
  <c r="E365" i="1"/>
  <c r="E307" i="1"/>
  <c r="E228" i="1"/>
  <c r="E227" i="1" s="1"/>
  <c r="E226" i="1" s="1"/>
  <c r="E206" i="1"/>
  <c r="E167" i="1"/>
  <c r="E128" i="1"/>
  <c r="E88" i="1"/>
  <c r="E66" i="1"/>
  <c r="E63" i="1"/>
  <c r="E61" i="1"/>
  <c r="E54" i="1"/>
  <c r="E52" i="1"/>
  <c r="E50" i="1" s="1"/>
  <c r="E49" i="1" s="1"/>
  <c r="E48" i="1" s="1"/>
  <c r="E42" i="1"/>
  <c r="E41" i="1" s="1"/>
  <c r="E40" i="1" s="1"/>
  <c r="E35" i="1"/>
  <c r="M4" i="2" l="1"/>
  <c r="N4" i="2" s="1"/>
  <c r="G668" i="2"/>
  <c r="L70" i="2"/>
  <c r="M70" i="2" s="1"/>
  <c r="G675" i="2"/>
  <c r="M10" i="2" s="1"/>
  <c r="N10" i="2" s="1"/>
  <c r="L38" i="2"/>
  <c r="E426" i="1"/>
  <c r="E87" i="1"/>
  <c r="E306" i="1"/>
  <c r="E305" i="1" s="1"/>
  <c r="E60" i="1"/>
  <c r="E59" i="1" s="1"/>
  <c r="E47" i="1" s="1"/>
  <c r="E39" i="1"/>
  <c r="E34" i="1" s="1"/>
  <c r="E33" i="1" s="1"/>
  <c r="M3" i="2" l="1"/>
  <c r="M11" i="2" s="1"/>
  <c r="G676" i="2"/>
  <c r="O676" i="2"/>
  <c r="P676" i="2" s="1"/>
  <c r="O675" i="2"/>
  <c r="P675" i="2" s="1"/>
  <c r="M38" i="2"/>
  <c r="L667" i="2"/>
  <c r="O669" i="2"/>
  <c r="P669" i="2" s="1"/>
  <c r="O668" i="2"/>
  <c r="P668" i="2" s="1"/>
  <c r="N2" i="2"/>
  <c r="E86" i="1"/>
  <c r="E85" i="1" s="1"/>
  <c r="E84" i="1" s="1"/>
  <c r="E83" i="1" s="1"/>
  <c r="E82" i="1" s="1"/>
  <c r="E32" i="1"/>
  <c r="N678" i="2" s="1"/>
  <c r="N3" i="2" l="1"/>
  <c r="N11" i="2" s="1"/>
  <c r="H676" i="2"/>
  <c r="P677" i="2"/>
  <c r="O677" i="2"/>
  <c r="O678" i="2" s="1"/>
</calcChain>
</file>

<file path=xl/comments1.xml><?xml version="1.0" encoding="utf-8"?>
<comments xmlns="http://schemas.openxmlformats.org/spreadsheetml/2006/main">
  <authors>
    <author>HP</author>
    <author>HILDA</author>
  </authors>
  <commentList>
    <comment ref="E421" authorId="0" shapeId="0">
      <text>
        <r>
          <rPr>
            <b/>
            <sz val="9"/>
            <color indexed="81"/>
            <rFont val="Tahoma"/>
            <family val="2"/>
          </rPr>
          <t>n.c.p: NO CLASIFICADOS PREVIAMENTE.</t>
        </r>
        <r>
          <rPr>
            <sz val="9"/>
            <color indexed="81"/>
            <rFont val="Tahoma"/>
            <family val="2"/>
          </rPr>
          <t xml:space="preserve">
</t>
        </r>
      </text>
    </comment>
    <comment ref="E511" authorId="0" shapeId="0">
      <text>
        <r>
          <rPr>
            <b/>
            <sz val="9"/>
            <color indexed="81"/>
            <rFont val="Tahoma"/>
            <family val="2"/>
          </rPr>
          <t>Reparacion bienes inmuebles - las obras que implican modificación a la estructura del EE.</t>
        </r>
        <r>
          <rPr>
            <sz val="9"/>
            <color indexed="81"/>
            <rFont val="Tahoma"/>
            <family val="2"/>
          </rPr>
          <t xml:space="preserve">
</t>
        </r>
      </text>
    </comment>
    <comment ref="E524" authorId="0" shapeId="0">
      <text>
        <r>
          <rPr>
            <b/>
            <sz val="9"/>
            <color indexed="81"/>
            <rFont val="Tahoma"/>
            <family val="2"/>
          </rPr>
          <t>n.c.p: NO CLASIFICADOS PREVIAMENTE</t>
        </r>
        <r>
          <rPr>
            <sz val="9"/>
            <color indexed="81"/>
            <rFont val="Tahoma"/>
            <family val="2"/>
          </rPr>
          <t xml:space="preserve">
</t>
        </r>
      </text>
    </comment>
    <comment ref="E556" authorId="0" shapeId="0">
      <text>
        <r>
          <rPr>
            <b/>
            <sz val="9"/>
            <color indexed="81"/>
            <rFont val="Tahoma"/>
            <family val="2"/>
          </rPr>
          <t>NO CLASIFICADO PREVIAMENTE.</t>
        </r>
        <r>
          <rPr>
            <sz val="9"/>
            <color indexed="81"/>
            <rFont val="Tahoma"/>
            <family val="2"/>
          </rPr>
          <t xml:space="preserve">
</t>
        </r>
      </text>
    </comment>
    <comment ref="E558" authorId="0" shapeId="0">
      <text>
        <r>
          <rPr>
            <b/>
            <sz val="9"/>
            <color indexed="81"/>
            <rFont val="Tahoma"/>
            <family val="2"/>
          </rPr>
          <t>Contratación de los servicios de transporte escolar de la pobación matriculada entre transición y undécimo grado, cuando se requiera, de acuerdo a la reglamentación expedida por el Ministerio de Transporte.</t>
        </r>
        <r>
          <rPr>
            <sz val="9"/>
            <color indexed="81"/>
            <rFont val="Tahoma"/>
            <family val="2"/>
          </rPr>
          <t xml:space="preserve">
</t>
        </r>
      </text>
    </comment>
    <comment ref="E582" authorId="1" shapeId="0">
      <text>
        <r>
          <rPr>
            <b/>
            <sz val="9"/>
            <color indexed="81"/>
            <rFont val="Tahoma"/>
            <family val="2"/>
          </rPr>
          <t>HILDA:</t>
        </r>
        <r>
          <rPr>
            <sz val="9"/>
            <color indexed="81"/>
            <rFont val="Tahoma"/>
            <family val="2"/>
          </rPr>
          <t xml:space="preserve">
</t>
        </r>
        <r>
          <rPr>
            <sz val="8"/>
            <color indexed="81"/>
            <rFont val="Tahoma"/>
            <family val="2"/>
          </rPr>
          <t>SOLO PARA RECURSO PROPIOS NO ES PERMITIDO PARA SGP</t>
        </r>
      </text>
    </comment>
  </commentList>
</comments>
</file>

<file path=xl/sharedStrings.xml><?xml version="1.0" encoding="utf-8"?>
<sst xmlns="http://schemas.openxmlformats.org/spreadsheetml/2006/main" count="2055" uniqueCount="664">
  <si>
    <t>CONSIDERANDO</t>
  </si>
  <si>
    <t>1.  Que la Ley 715 del 21 de diciembre de 2001, artículo 14, estableció que el Consejo Directivo de cada establecimiento educativo elaborará un presupuesto de ingresos y gastos para el Fondo de Servicios Educativos, en absoluto equilibrio.</t>
  </si>
  <si>
    <t>2.  Que el Decreto 1075 del 26 de mayo de 2015, que compilo el Decreto 4791 del 19/12/2008 y el Decreto 4807 del 20/12/2011, en su artículo 2.3.1.6.3.7, señaló que el presupuesto anual, es el instrumento de planeación financiera mediante el cual en cada vigencia fiscal se programa el presupuesto de ingresos y de gastos.</t>
  </si>
  <si>
    <t>3.  Que el Decreto 1075 del 26 de mayo de 2015, en su artículo 2.3.1.6.3.6, numeral 1, estableció que es responsabilidad de los rectores o directores rurales, elaborar el proyecto anual de presupuesto del Fondo de Servicios Educativos y presentarlo para aprobación al Consejo Directivo.</t>
  </si>
  <si>
    <t>4.  Que el Decreto 1075 del 26 de mayo de 2015, en su artículo 2.3.1.6.3.5, numeral 1, señaló que el Consejo Directivo antes del inicio de cada vigencia fiscal, tiene como función analizar, introducir ajustes y aprobar mediante acuerdo el presupuesto de ingresos y gastos del proyecto presentado por el rector o director rural.</t>
  </si>
  <si>
    <t>6.  Que el Decreto 1075 del 26 de mayo de 2015, en su artículo 2.3.1.6.3.11, parágrafo 1, establece que las adquisiciones que hacen referencia los numerales 1, 3, 4 y 5 del artículo en mención, se harán con sujeción al plan anual de adquisiciones debidamente aprobado por el Consejo Directivo y de conformidad con las normas que rigen la materia.</t>
  </si>
  <si>
    <t>ACUERDA</t>
  </si>
  <si>
    <t>INGRESOS</t>
  </si>
  <si>
    <t>1.1</t>
  </si>
  <si>
    <t>INGRESOS CORRIENTES</t>
  </si>
  <si>
    <t>1.1.02</t>
  </si>
  <si>
    <t>1.1.02.05</t>
  </si>
  <si>
    <t>1.1.02.05.002</t>
  </si>
  <si>
    <t>Ventas incidentales de establecimientos no de mercado</t>
  </si>
  <si>
    <t>1.1.02.05.002.09</t>
  </si>
  <si>
    <t>Servicios para la comunidad, sociales y personales</t>
  </si>
  <si>
    <t>1.1.02.06</t>
  </si>
  <si>
    <t>Transferencias corrientes</t>
  </si>
  <si>
    <t>1.1.02.06.001</t>
  </si>
  <si>
    <t>Sistema General de Participaciones</t>
  </si>
  <si>
    <t>1.1.02.06.001.01</t>
  </si>
  <si>
    <t>Participación para educación</t>
  </si>
  <si>
    <t>1.1.02.06.001.01.03</t>
  </si>
  <si>
    <t>Calidad</t>
  </si>
  <si>
    <t>1.1.02.06.001.01.03.02</t>
  </si>
  <si>
    <t>Calidad  por gratuidad</t>
  </si>
  <si>
    <t>1.2</t>
  </si>
  <si>
    <t>1.2.01</t>
  </si>
  <si>
    <t>Disposición de activos</t>
  </si>
  <si>
    <t>1.2.01.02</t>
  </si>
  <si>
    <t>Disposición de activos no financieros</t>
  </si>
  <si>
    <t>1.2.01.02.001</t>
  </si>
  <si>
    <t>Disposición de activos fijos</t>
  </si>
  <si>
    <t>1.2.01.02.001.02</t>
  </si>
  <si>
    <t>Disposición de maquinaria y equipo</t>
  </si>
  <si>
    <t>1.2.01.02.001.03</t>
  </si>
  <si>
    <t>Disposición de otros activos fijos</t>
  </si>
  <si>
    <t>1.2.01.02.001.03.01</t>
  </si>
  <si>
    <t>Disposición de recursos biológicos cultivados</t>
  </si>
  <si>
    <t>1.2.05</t>
  </si>
  <si>
    <t>Rendimientos financieros</t>
  </si>
  <si>
    <t>1.2.05.02</t>
  </si>
  <si>
    <t>Depósitos</t>
  </si>
  <si>
    <t>1.2.08</t>
  </si>
  <si>
    <t>Transferencias de capital</t>
  </si>
  <si>
    <t>1.2.08.01</t>
  </si>
  <si>
    <t>Donaciones</t>
  </si>
  <si>
    <t>1.2.08.01.003</t>
  </si>
  <si>
    <t>Del sector privado</t>
  </si>
  <si>
    <t>1.2.08.01.003.01</t>
  </si>
  <si>
    <t xml:space="preserve">No condicionadas a la adquisición de un activo </t>
  </si>
  <si>
    <t>1.2.10</t>
  </si>
  <si>
    <t>Recursos del balance</t>
  </si>
  <si>
    <t>1.2.10.02</t>
  </si>
  <si>
    <t>2</t>
  </si>
  <si>
    <t>Gastos</t>
  </si>
  <si>
    <t>2.1</t>
  </si>
  <si>
    <t>Funcionamiento</t>
  </si>
  <si>
    <t>2.1.2</t>
  </si>
  <si>
    <t>Adquisición de bienes y servicios</t>
  </si>
  <si>
    <t>2.1.2.01</t>
  </si>
  <si>
    <t>Adquisición de activos no financieros</t>
  </si>
  <si>
    <t>2.1.2.01.01</t>
  </si>
  <si>
    <t>Activos fijos</t>
  </si>
  <si>
    <t>2.1.2.01.01.003</t>
  </si>
  <si>
    <t>Maquinaria y equipo</t>
  </si>
  <si>
    <t>2.1.2.01.01.003.01</t>
  </si>
  <si>
    <t>Maquinaria para uso general</t>
  </si>
  <si>
    <t>2.1.2.01.01.003.01.06</t>
  </si>
  <si>
    <t>Otras máquinas para usos generales y sus partes y piezas</t>
  </si>
  <si>
    <t>2.1.2.01.01.003.02</t>
  </si>
  <si>
    <t>Maquinaria para usos especiales</t>
  </si>
  <si>
    <t>2.1.2.01.01.003.02.08</t>
  </si>
  <si>
    <t>Otra maquinaria para usos especiales y sus partes y piezas</t>
  </si>
  <si>
    <t>2.1.2.01.01.003.03</t>
  </si>
  <si>
    <t>Maquinaria de oficina, contabilidad e informática</t>
  </si>
  <si>
    <t>2.1.2.01.01.003.03.01</t>
  </si>
  <si>
    <t>Máquinas para oficina y contabilidad, y sus partes y accesorios</t>
  </si>
  <si>
    <t>2.1.2.01.01.003.03.02</t>
  </si>
  <si>
    <t>Maquinaria de informática y sus partes, piezas y accesorios</t>
  </si>
  <si>
    <t>2.1.2.01.01.003.05</t>
  </si>
  <si>
    <t>Equipo y aparatos de radio, televisión y comunicaciones</t>
  </si>
  <si>
    <t>2.1.2.01.01.003.05.02</t>
  </si>
  <si>
    <t>Aparatos transmisores de televisión y radio; televisión, video y cámaras digitales; teléfonos</t>
  </si>
  <si>
    <t>2.1.2.01.01.003.05.03</t>
  </si>
  <si>
    <t>Radiorreceptores y receptores de televisión; aparatos para la grabación y reproducción de sonido y video; micrófonos, altavoces, amplificadores, etc.</t>
  </si>
  <si>
    <t>2.1.2.01.01.003.06</t>
  </si>
  <si>
    <t>Aparatos médicos, instrumentos ópticos y de precisión, relojes</t>
  </si>
  <si>
    <t>2.1.2.01.01.003.06.02</t>
  </si>
  <si>
    <t>Instrumentos y aparatos de medición, verificación, análisis, de navegación y para otros fines (excepto instrumentos ópticos); instrumentos de control de procesos industriales, sus partes, piezas y accesorios</t>
  </si>
  <si>
    <t>2.1.2.01.01.004</t>
  </si>
  <si>
    <t>Activos fijos no clasificados como maquinaria y equipo</t>
  </si>
  <si>
    <t>2.1.2.01.01.004.01</t>
  </si>
  <si>
    <t>Muebles, instrumentos musicales, artículos de deporte y antigüedades</t>
  </si>
  <si>
    <t>2.1.2.01.01.004.01.01</t>
  </si>
  <si>
    <t>Muebles</t>
  </si>
  <si>
    <t>2.1.2.01.01.004.01.01.02</t>
  </si>
  <si>
    <t>Muebles del tipo utilizado en la oficina</t>
  </si>
  <si>
    <t>2.1.2.01.01.004.01.01.04</t>
  </si>
  <si>
    <t>Otros muebles N.C.P.</t>
  </si>
  <si>
    <t>2.1.2.01.01.004.01.02</t>
  </si>
  <si>
    <t>Instrumentos musicales</t>
  </si>
  <si>
    <t>2.1.2.01.01.004.01.03</t>
  </si>
  <si>
    <t>Artículos de deporte</t>
  </si>
  <si>
    <t>2.1.2.01.01.005</t>
  </si>
  <si>
    <t>Otros activos fijos</t>
  </si>
  <si>
    <t>2.1.2.01.01.005.01</t>
  </si>
  <si>
    <t>Recursos biológicos cultivados</t>
  </si>
  <si>
    <t>2.1.2.01.01.005.01.01</t>
  </si>
  <si>
    <t xml:space="preserve">Recursos animales que generan productos en forma repetida  </t>
  </si>
  <si>
    <t>2.1.2.01.01.005.01.01.01</t>
  </si>
  <si>
    <t>Animales de cría</t>
  </si>
  <si>
    <t>2.1.2.01.01.005.01.01.02</t>
  </si>
  <si>
    <t>Ganado lechero</t>
  </si>
  <si>
    <t>2.1.2.01.01.005.01.01.08</t>
  </si>
  <si>
    <t>Otros animales que generan productos en forma repetida</t>
  </si>
  <si>
    <t>2.1.2.01.01.005.01.02</t>
  </si>
  <si>
    <t xml:space="preserve">Árboles, cultivos y plantas que generan productos en forma repetida </t>
  </si>
  <si>
    <t>2.1.2.01.01.005.01.02.01</t>
  </si>
  <si>
    <t>Árboles frutales</t>
  </si>
  <si>
    <t>2.1.2.01.01.005.01.02.06</t>
  </si>
  <si>
    <t>Otros árboles, cultivos y plantas que generan productos en forma repetida</t>
  </si>
  <si>
    <t>2.1.2.01.01.005.02</t>
  </si>
  <si>
    <t>Productos de la propiedad intelectual</t>
  </si>
  <si>
    <t>2.1.2.01.01.005.02.03</t>
  </si>
  <si>
    <t>Programas de informática y bases de datos</t>
  </si>
  <si>
    <t>2.1.2.01.01.005.02.03.01</t>
  </si>
  <si>
    <t>Programas de informática</t>
  </si>
  <si>
    <t>2.1.2.01.01.005.02.03.01.01</t>
  </si>
  <si>
    <t>Paquetes de software</t>
  </si>
  <si>
    <t>2.1.2.02</t>
  </si>
  <si>
    <t>Adquisiciones diferentes de activos</t>
  </si>
  <si>
    <t>2.1.2.02.01</t>
  </si>
  <si>
    <t>Materiales y suministros</t>
  </si>
  <si>
    <t>2.1.2.02.01.000</t>
  </si>
  <si>
    <t>Agricultura, silvicultura y productos de la pesca</t>
  </si>
  <si>
    <t>2.1.2.02.01.003</t>
  </si>
  <si>
    <t>Otros bienes transportables (excepto productos metálicos, maquinaria y equipo)</t>
  </si>
  <si>
    <t>2.1.2.02.02</t>
  </si>
  <si>
    <t>Adquisición de servicios</t>
  </si>
  <si>
    <t>2.1.2.02.02.005</t>
  </si>
  <si>
    <t>Servicios de la construcción</t>
  </si>
  <si>
    <t>2.1.2.02.02.006</t>
  </si>
  <si>
    <t>Servicios de alojamiento; servicios de suministro de comidas y bebidas; servicios de transporte; y servicios de distribución de electricidad, gas y agua</t>
  </si>
  <si>
    <t>2.1.2.02.02.007</t>
  </si>
  <si>
    <t>Servicios financieros y servicios conexos, servicios inmobiliarios y servicios de leasing</t>
  </si>
  <si>
    <t>2.1.2.02.02.008</t>
  </si>
  <si>
    <t xml:space="preserve">Servicios prestados a las empresas y servicios de producción </t>
  </si>
  <si>
    <t>2.1.2.02.02.009</t>
  </si>
  <si>
    <t>PUBLÍQUESE Y CÚMPLASE</t>
  </si>
  <si>
    <t/>
  </si>
  <si>
    <t>Rector(a)</t>
  </si>
  <si>
    <t>Representante de los Docentes</t>
  </si>
  <si>
    <t>Representante de los Padres de Familia</t>
  </si>
  <si>
    <t>Representante de los Estudiantes</t>
  </si>
  <si>
    <t>Representante de los Exalumnos</t>
  </si>
  <si>
    <t>INSTITUCIÓN EDUCATIVA:</t>
  </si>
  <si>
    <t>ORDENADOR DEL GASTO:</t>
  </si>
  <si>
    <t>DIRECCIÓN:</t>
  </si>
  <si>
    <t>EMAIL:</t>
  </si>
  <si>
    <t>TELÉFONO:</t>
  </si>
  <si>
    <t>VIGENCIA</t>
  </si>
  <si>
    <t>ITEM</t>
  </si>
  <si>
    <t>CANTIDAD DE BIENES A ADQUIRIR</t>
  </si>
  <si>
    <t>DESCRIPCIÓN DEL BIEN O SERVICIO, ADQUIRIR O PRESTADO</t>
  </si>
  <si>
    <t>PRECIO UNITARIO, PROMEDIO, DEL BIEN O SERVICIO ADQUIRIDO</t>
  </si>
  <si>
    <t>VALOR TOTAL DEL BIEN O SERVICIO ADQUIRIDO</t>
  </si>
  <si>
    <t>CODIGO PRESUPUESTAL</t>
  </si>
  <si>
    <t>No.</t>
  </si>
  <si>
    <t>UNIDAD DE MEDIDA</t>
  </si>
  <si>
    <t>TOTAL PLAN DE ADQUISICIONES…</t>
  </si>
  <si>
    <t>Rector</t>
  </si>
  <si>
    <t>Representande de los Exalumnos</t>
  </si>
  <si>
    <t>NOMBRE COLEGIO</t>
  </si>
  <si>
    <t>RUBRO</t>
  </si>
  <si>
    <t>NOMBRE RUBRO</t>
  </si>
  <si>
    <t>FUENTE DE FINANCIACION</t>
  </si>
  <si>
    <t>VALOR</t>
  </si>
  <si>
    <t>INGRESOS NO TRIBUTARIOS</t>
  </si>
  <si>
    <t>Venta de Bienes y Servicios</t>
  </si>
  <si>
    <t>1.1.02.06.006</t>
  </si>
  <si>
    <t>Transferencias de otras entidades del gobierno general</t>
  </si>
  <si>
    <t>1.1.02.06.006.06</t>
  </si>
  <si>
    <t>Otras unidades de gobierno</t>
  </si>
  <si>
    <t>Recursos de capital</t>
  </si>
  <si>
    <t>1.2.08.01.001</t>
  </si>
  <si>
    <t>De gobiernos extranjeros</t>
  </si>
  <si>
    <t>1.2.08.01.001.01</t>
  </si>
  <si>
    <t>1.2.08.02</t>
  </si>
  <si>
    <t>Indemnizaciones relacionadas con seguros no de vida</t>
  </si>
  <si>
    <t>FOME</t>
  </si>
  <si>
    <t>CODIGO</t>
  </si>
  <si>
    <t>SUPERAVIT GRATUIDAD</t>
  </si>
  <si>
    <t>SUPERAVIT RECURSOS PROPIOS</t>
  </si>
  <si>
    <t>SUPERAVIT FOME</t>
  </si>
  <si>
    <t>REINTEGROS GRATUIDAD</t>
  </si>
  <si>
    <t>REINTEGROS FOME</t>
  </si>
  <si>
    <t>OTROS RECURSOS DE CAPITAL</t>
  </si>
  <si>
    <t>RECURSOS OPERACIONALES</t>
  </si>
  <si>
    <t>GRATUIDAD - SGP</t>
  </si>
  <si>
    <t>CICLO COMPLEMENTARIO</t>
  </si>
  <si>
    <t>CALIDAD - SGP</t>
  </si>
  <si>
    <t>RENDIMIENTOS FINANCIEROS GRATUIDAD</t>
  </si>
  <si>
    <t>RENDIMIENTOS FINANCIEROS FOME</t>
  </si>
  <si>
    <t>RENDIMIENTOS FINANCIEROS RECURSOS PROPIOS</t>
  </si>
  <si>
    <t>REINTEGROS RECURSOS PROPIOS</t>
  </si>
  <si>
    <t>OTRAS TRANSFERENCIASFERENCIAS</t>
  </si>
  <si>
    <t>SUPERAVIT TRANSFERENCIAS CALIDAD</t>
  </si>
  <si>
    <t>RENDIMIENTOS FINANCIEROS TRANSFERENCIAS CALIDAD</t>
  </si>
  <si>
    <t>REINTEGROS TRANSFERENCIAS CALIDAD</t>
  </si>
  <si>
    <t>.</t>
  </si>
  <si>
    <t>TOTAL PLAN DE ADQUISICIONES… FUENTE DE FINANCIACION 4</t>
  </si>
  <si>
    <t>Generadores de gas; plantas de destilación; equipo de aire acondicionado y de refrigeración; máquinas para filtración de líquidos o gases</t>
  </si>
  <si>
    <t>Máquinas de aire acondicionado</t>
  </si>
  <si>
    <t>Aparatos para acondicionamiento de aire y calefacción</t>
  </si>
  <si>
    <t>Máquinas para lavar botellas, para empacar y para pesar; máquinas para pulverizar</t>
  </si>
  <si>
    <t>Extintores de incendios; pistolas pulverizadoras y aparatos análogos; máquinas con sopletes de vapor o arena y aparatos análogos de proyección de chorros; aparatos mecánicos para proyectar, dispersar o pulverizar líquidos o polvos (excepto aparatos agrícolas u hortícolas)</t>
  </si>
  <si>
    <t>Extinguidores de incendio</t>
  </si>
  <si>
    <t>Máquinas herramientas y sus partes, piezas y accesorios</t>
  </si>
  <si>
    <t>Herramientas de uso manual, mecánicas</t>
  </si>
  <si>
    <t>Herramientas de uso manual, neumáticas, hidráulicas o con un motor no eléctrico incorporado</t>
  </si>
  <si>
    <t>Aparatos de uso doméstico y sus partes y piezas</t>
  </si>
  <si>
    <t>Aparatos eléctricos de uso doméstico; refrigeradores y máquinas para secar ropa, no eléctricos</t>
  </si>
  <si>
    <t>Refrigeradores y congeladores de uso doméstico, eléctricos o no eléctricos</t>
  </si>
  <si>
    <t>Neveras para uso doméstico</t>
  </si>
  <si>
    <t>Ventiladores y campanas de ventilación o recirculación de uso doméstico</t>
  </si>
  <si>
    <t>Ventiladores eléctricos de uso doméstico</t>
  </si>
  <si>
    <t>Otros aparatos eléctricos para uso doméstico de pequeñas dimensiones (incluso aspiradoras, trituradoras de desperdicios de cocina, mezcladoras de alimentos, máquinas de afeitar, o esquilar, depiladores, secadores de pelo, planchas, cafeteras, tostadoras)</t>
  </si>
  <si>
    <t>Licuadoras domésticas</t>
  </si>
  <si>
    <t>Calentadores de agua instantáneos o de acumulación y calentadores de inmersión, aparatos eléctricos de calefacción de espacios y aparatos eléctricos de calefacción del suelo; hornos; cocinillas, planchas de cocina, calentadores eléctricos anulares, parrillas y asadores</t>
  </si>
  <si>
    <t>Hornos eléctricos domésticos</t>
  </si>
  <si>
    <t>Estufas –cocinas– eléctricas domésticas</t>
  </si>
  <si>
    <t>Cocinetas eléctricas</t>
  </si>
  <si>
    <t>Hornos microondas</t>
  </si>
  <si>
    <t>Otra maquinaria para usos especiales</t>
  </si>
  <si>
    <t>Fotocopiadoras, impresoras y máquinas de fax independientes</t>
  </si>
  <si>
    <t>Máquinas fotocopiadoras</t>
  </si>
  <si>
    <t>Calculadoras electrónicas y máquinas de bolsillo registradoras, máquinas reproductoras y visualizadoras de datos con función de cálculo</t>
  </si>
  <si>
    <t>Otras máquinas de oficina (incluso máquinas multicopistas, máquinas de imprimir direcciones, máquinas para contar monedas, afiladoras de lápices, perforadoras o engrapadoras)</t>
  </si>
  <si>
    <t>Tajalápices de mesa</t>
  </si>
  <si>
    <t>Mimeógrafos</t>
  </si>
  <si>
    <t>Engrapadoras para oficina</t>
  </si>
  <si>
    <t>Máquinas portátiles de procesamiento automático de datos que no pesen más de 10 kg, como computadores portátiles (laptop y notebook)</t>
  </si>
  <si>
    <t>Máquinas de procesamiento automático de datos, que contengan una caja y al menos una unidad central de proceso (CPU) y una unidad de entrada y de salida, esten combinados o no</t>
  </si>
  <si>
    <t>Dispositivos periféricos de entrada (teclado, palanca de mando (joysticks), ratón (mouse), etc.)</t>
  </si>
  <si>
    <t>Ratones (mouse para computadora)</t>
  </si>
  <si>
    <t>Teclado</t>
  </si>
  <si>
    <t>Escáneres (excepto la combinación de impresora, escáner, fotocopiadora y/o fax)</t>
  </si>
  <si>
    <t>Impresoras de inyección de tinta para máquinas de procesamiento de datos</t>
  </si>
  <si>
    <t>Impresoras láser para máquinas de procesamiento de datos</t>
  </si>
  <si>
    <t>Otras impresoras para máquinas procesadoras de datos</t>
  </si>
  <si>
    <t>Unidades que ejecutan dos o más de las siguientes funciones: imprimir, escanear, fotocopiar, enviar fax</t>
  </si>
  <si>
    <t>Impresora multifuncional</t>
  </si>
  <si>
    <t>Partes, piezas y accesorios para computadores</t>
  </si>
  <si>
    <t>Partes y accesorios para computadores y minicomputadores</t>
  </si>
  <si>
    <t>Teléfonos, incluyendo teléfonos para redes celulares o para otras redes inalámbricas, otros aparatos para la transmisión o recepción de voz, imágenes u otros datos, incluyendo aparatos para comunicación de redes alámbricas o inalámbricas (tanto en redes de áreas locales como en una red amplia)</t>
  </si>
  <si>
    <t>Teléfonos para redes celulares o para otras redes inalámbricas</t>
  </si>
  <si>
    <t>Otros teléfonos y aparatos para transmisión o recepción de voz, imágenes u otros datos, incluyendo aparatos para comunicación de redes cableadas o inalámbricas (como redes LAN o WAN)</t>
  </si>
  <si>
    <t>Conmutadores telefónicos</t>
  </si>
  <si>
    <t>Teléfonos-aparatos</t>
  </si>
  <si>
    <t>Monitores y proyectores, no incorporados en receptores de televisión y no son usados principalmente en sistemas de procesamiento automático de datos</t>
  </si>
  <si>
    <t>Videoproyectores</t>
  </si>
  <si>
    <t>Micrófonos y sus soportes; altavoces; auriculares, audífonos y conjuntos combinados de micrófono/altavoz; amplificadores eléctricos de audiofrecuencia; equipos eléctricos para amplificación de sonido</t>
  </si>
  <si>
    <t>Micrófonos</t>
  </si>
  <si>
    <t>Parlantes-altavoces</t>
  </si>
  <si>
    <t>Bafles</t>
  </si>
  <si>
    <t>Equipos de amplificación de sonido</t>
  </si>
  <si>
    <t>Audífonos distintos a los de uso médico</t>
  </si>
  <si>
    <t>Amplificadores de sonido</t>
  </si>
  <si>
    <t>Bases para micrófonos</t>
  </si>
  <si>
    <t>Balanzas de precisión; instrumentos para dibujar, medir, calcular longitudes, etc.</t>
  </si>
  <si>
    <t>Balanzas de precisión para laboratorios</t>
  </si>
  <si>
    <t>Balanzas de precisión n.c.p.</t>
  </si>
  <si>
    <t>Hidrómetros e instrumentos similares de flotación, termómetros, barómetros, higrómetros y sicómetros, instrumentos y aparatos para medir o verificar el flujo, nivel, presión u otras variables de líquidos o gases (excepto aquellas de navegación, hidrología o meteorología, medidores de suministro de gas o líquidos e instrumentos automáticos de regulación o control); además de instrumentos automáticos para regular o controlar análisis físicos o químicos; instrumentos para medir o verificar viscosidad, porosidad, expansión, tensión superficial y datos similares; también instrumentos y aparatos para medir o verificar cantidades de calor, sonido o luz)</t>
  </si>
  <si>
    <t>Hidrómetros e instrumentos de flotación similares, termómetros, pirómetros, barómetros, higrómetros y sicómetros</t>
  </si>
  <si>
    <t>Termómetros</t>
  </si>
  <si>
    <t>Pirómetros</t>
  </si>
  <si>
    <t>Higrómetros</t>
  </si>
  <si>
    <t>Instrumentos y aparatos para medir y verificar el flujo, nivel, presión u otras variables de líquidos o gases (excepto instrumentos y aparatos de navegación, hidrológicos o meteorológicos, medidores de suministros de gas o líquidos e instrumentos automáticos de regulación o control)</t>
  </si>
  <si>
    <t>Manómetros</t>
  </si>
  <si>
    <t>Instrumentos y aparatos para análisis físico o químico, para medir o verificar viscosidad, porosidad, expansión, tensión superficial y datos similares o para medir o verificar cantidades de calor, sonido o luz</t>
  </si>
  <si>
    <t>Instrumentos n.c.p. científicos y de laboratorio</t>
  </si>
  <si>
    <t>Asientos</t>
  </si>
  <si>
    <t>Asientos con armazón de metal</t>
  </si>
  <si>
    <t>Sillas metálicas fijas para oficina</t>
  </si>
  <si>
    <t>Sillas metálicas giratorias</t>
  </si>
  <si>
    <t>Sillas metálicas para escuelas</t>
  </si>
  <si>
    <t>Sillas-pupitre metálicas</t>
  </si>
  <si>
    <t>Asientos con armazón de madera o de otros materiales vegetales</t>
  </si>
  <si>
    <t>Sillas de madera para oficina</t>
  </si>
  <si>
    <t>Sillas giratorias de madera</t>
  </si>
  <si>
    <t>Sillas - pupitre de madera</t>
  </si>
  <si>
    <t>Muebles, del tipo utilizado en oficinas</t>
  </si>
  <si>
    <t>Muebles de metal, del tipo utilizado en oficinas</t>
  </si>
  <si>
    <t>Escritorios metálicos</t>
  </si>
  <si>
    <t>Mesas metálicas para oficina</t>
  </si>
  <si>
    <t>Bibliotecas metálicas</t>
  </si>
  <si>
    <t>Archivadores metálicos</t>
  </si>
  <si>
    <t>Divisiones, módulos metálicos para oficina y usos análogos</t>
  </si>
  <si>
    <t>Muebles de madera, del tipo utilizado en oficinas</t>
  </si>
  <si>
    <t>Escritorios de madera</t>
  </si>
  <si>
    <t>Mesas de madera para oficina</t>
  </si>
  <si>
    <t>Archivadores de madera</t>
  </si>
  <si>
    <t>Bibliotecas de madera</t>
  </si>
  <si>
    <t>Vitrinas de madera para oficina</t>
  </si>
  <si>
    <t>Muebles modulares de madera para oficina</t>
  </si>
  <si>
    <t>Papeleras de madera para oficina</t>
  </si>
  <si>
    <t>Escritorios de mimbre, bambú o similares</t>
  </si>
  <si>
    <t>Otros muebles n.c.p.</t>
  </si>
  <si>
    <t>Pupitres de madera sencillos</t>
  </si>
  <si>
    <t>Pupitres de madera dobles</t>
  </si>
  <si>
    <t>Mesas de madera para dibujo</t>
  </si>
  <si>
    <t>Estantes de madera</t>
  </si>
  <si>
    <t>Mesas metálicas para escuelas</t>
  </si>
  <si>
    <t>Pupitres individuales metálicos</t>
  </si>
  <si>
    <t>Pupitres dobles metálicos</t>
  </si>
  <si>
    <t>Mesas metálicas para laboratorio</t>
  </si>
  <si>
    <t>Tableros de madera para escuelas</t>
  </si>
  <si>
    <t>Papelógrafos de madera</t>
  </si>
  <si>
    <t>Otros instrumentos musicales de cuerda</t>
  </si>
  <si>
    <t>Guitarras</t>
  </si>
  <si>
    <t>Instrumentos musicales de viento (incluso órganos de tubos, acordeones e instrumentos metálicos de viento)</t>
  </si>
  <si>
    <t>Instrumentos de viento n.c.p.</t>
  </si>
  <si>
    <t>Artículos y equipo para gimnasia o atletismo</t>
  </si>
  <si>
    <t>Otros artículos y equipo para deportes o juegos al aire libre</t>
  </si>
  <si>
    <t>Balones de caucho (baloncesto, voleibol)</t>
  </si>
  <si>
    <t>Balones de fútbol</t>
  </si>
  <si>
    <t>Elementos n.c.p. para juegos deportivos</t>
  </si>
  <si>
    <t>Animales vivos</t>
  </si>
  <si>
    <t>Ganado ovino</t>
  </si>
  <si>
    <t>Ganado caprino</t>
  </si>
  <si>
    <t>Ganado porcino</t>
  </si>
  <si>
    <t>Aves de corral</t>
  </si>
  <si>
    <t>Pollos y gallinas</t>
  </si>
  <si>
    <t>Pollos</t>
  </si>
  <si>
    <t>Gallinas</t>
  </si>
  <si>
    <t>Otros animales vivos</t>
  </si>
  <si>
    <t>Conejos</t>
  </si>
  <si>
    <t>Bovinos vivos</t>
  </si>
  <si>
    <t>Ganado bovino</t>
  </si>
  <si>
    <t>Otros animales bovinos</t>
  </si>
  <si>
    <t>Abejas</t>
  </si>
  <si>
    <t>Frutas tropicales y subtropicales</t>
  </si>
  <si>
    <t>Aguacates</t>
  </si>
  <si>
    <t>Otras frutas tropicales y subtropicales n.c.p.</t>
  </si>
  <si>
    <t>Frutas cítricas</t>
  </si>
  <si>
    <t>Limones y limas</t>
  </si>
  <si>
    <t>Limón</t>
  </si>
  <si>
    <t>Naranjas</t>
  </si>
  <si>
    <t>Naranja</t>
  </si>
  <si>
    <t>Mandarinas, tangerinas y clementinas</t>
  </si>
  <si>
    <t>Mandarina</t>
  </si>
  <si>
    <t>Otras frutas cítricas n.c.p.</t>
  </si>
  <si>
    <t>Plantas vivas; flores y capullos de flores; semillas de flores</t>
  </si>
  <si>
    <t>Plantas vivas, bulbos, tubérculos y raíces, esquejes e injertos y micelios</t>
  </si>
  <si>
    <t>Árboles maderables</t>
  </si>
  <si>
    <t>Otras plantas vivas n.c.p.</t>
  </si>
  <si>
    <t>Otros arboles</t>
  </si>
  <si>
    <t>Paquetes de sistemas de software</t>
  </si>
  <si>
    <t>Paquetes de sistemas operativos</t>
  </si>
  <si>
    <t>Paquetes de aplicaciones para software</t>
  </si>
  <si>
    <t>Paquetes de software de otras aplicaciones</t>
  </si>
  <si>
    <t>Sostenimiento de semovientes y proyectos pedagógicos productivos</t>
  </si>
  <si>
    <t>Servicios de apoyo y de operación para la agricultura, la caza, la silvicultura y la pesca</t>
  </si>
  <si>
    <t>Servicios de apoyo y de operación para la producción de cultivos</t>
  </si>
  <si>
    <t>Otros servicios de apoyo a la producción de cultivos</t>
  </si>
  <si>
    <t>Servicios de cría de animales</t>
  </si>
  <si>
    <t>Otros servicios de cría de animales</t>
  </si>
  <si>
    <t>Dotación institucional de material y medios pedagógicos para el aprendizaje ( textos, libros, material didactico, guías).</t>
  </si>
  <si>
    <t>Libros impresos</t>
  </si>
  <si>
    <t>Libros escolares impresos</t>
  </si>
  <si>
    <t>Diccionarios, enciclopedias, atlas y otros libros de mapas o gráficos; fascículos o entrega por series de estos títulos, impresos</t>
  </si>
  <si>
    <t>Libros de mapas y láminas didácticas, impresas</t>
  </si>
  <si>
    <t>Mapas murales, planos topográficos, publicados en forma de libros o folletos impresos</t>
  </si>
  <si>
    <t>Otros libros impresos</t>
  </si>
  <si>
    <t>Libros impresos para profesionales, técnicos y académicos</t>
  </si>
  <si>
    <t>Libros científicos y técnicos, impresos</t>
  </si>
  <si>
    <t>Libros impresos para niños</t>
  </si>
  <si>
    <t>Libros animados impresos</t>
  </si>
  <si>
    <t>Libros (cuadernos) para dibujar y colorear, impresos</t>
  </si>
  <si>
    <t>Otros libros impresos n.c.p.</t>
  </si>
  <si>
    <t>Libros de arte y literatura, impresos</t>
  </si>
  <si>
    <t>Libros religiosos impresos</t>
  </si>
  <si>
    <t>Libros temáticos diversos, impresos</t>
  </si>
  <si>
    <t>Libros publicados en fascículos, folletos, hojas sueltas e impresos similares</t>
  </si>
  <si>
    <t>Guías</t>
  </si>
  <si>
    <t>Impresos y Publicaciones</t>
  </si>
  <si>
    <t>Estampillas, talonarios de cheques, billetes de banco, títulos de acciones, catálogos y folletos, material para anuncios publicitarios y otros materiales impresos</t>
  </si>
  <si>
    <t>Material de publicidad comercial, catálogos comerciales y artículos similares</t>
  </si>
  <si>
    <t>Carteles litografiados –afiches–</t>
  </si>
  <si>
    <t>Carteles y avisos</t>
  </si>
  <si>
    <t>Catálogos, folletos y otras impresiones publicitarias</t>
  </si>
  <si>
    <t>Otros impresos n.c.p.</t>
  </si>
  <si>
    <t>Manuales de convivencia</t>
  </si>
  <si>
    <t>Elaboración y caligrafía de diplomas</t>
  </si>
  <si>
    <t>Fotocopias</t>
  </si>
  <si>
    <t>Papelería y útiles de escritorio</t>
  </si>
  <si>
    <t>Pasta de papel, papel y cartón</t>
  </si>
  <si>
    <t>Papel de periódico, papeles fabricados a mano y otros papeles y cartones en rollos o en hojas, sin revestir, del tipo utilizado para usos gráficos, para tarjetas y cintas para perforar</t>
  </si>
  <si>
    <t>Otros papeles y cartones sin revestir del tipo utilizado para escribir, imprimir u otros usos gráficos, para tarjetas y cintas para perforar, en rollos o en hojas cuadradas o rectangulares</t>
  </si>
  <si>
    <t>Papel bond</t>
  </si>
  <si>
    <t>Papel offset</t>
  </si>
  <si>
    <t>Papeles n.c.p.</t>
  </si>
  <si>
    <t>Otros productos plásticos</t>
  </si>
  <si>
    <t>Artículos de materiales plásticos n.c.p.</t>
  </si>
  <si>
    <t>Cartuchos plásticos para impresora de computador</t>
  </si>
  <si>
    <t>Otros artículos manufacturados n.c.p.</t>
  </si>
  <si>
    <t>Plumas, lápices, sellos, cintas para máquinas de escribir y similares, tampones y artículos similares</t>
  </si>
  <si>
    <t>Plumas, estilógrafos para calcar, lápices, portaplumas, portaminas y soportes similares, y sus partes; lápices de colores, lápices de mina, lápices de pintura al pastel, carbonillas y tizas para dibujar</t>
  </si>
  <si>
    <t>Estilógrafos</t>
  </si>
  <si>
    <t>Bolígrafos</t>
  </si>
  <si>
    <t>Lapiceros</t>
  </si>
  <si>
    <t>Marcadores de fieltro y similares</t>
  </si>
  <si>
    <t>Rapidógrafos y similares</t>
  </si>
  <si>
    <t>Lápices</t>
  </si>
  <si>
    <t>Lápices de colores</t>
  </si>
  <si>
    <t>Minas para lápices</t>
  </si>
  <si>
    <t>Minas para lapicero</t>
  </si>
  <si>
    <t>Minas para bolígrafo</t>
  </si>
  <si>
    <t>Partes y accesorios para bolígrafo, estilógrafos y similares</t>
  </si>
  <si>
    <t>Puntas para bolígrafo-esferas</t>
  </si>
  <si>
    <t>Minas de colores para lápices</t>
  </si>
  <si>
    <t>Tiza</t>
  </si>
  <si>
    <t>Crayones</t>
  </si>
  <si>
    <t>Lápiz crudo</t>
  </si>
  <si>
    <t>Puntas y micropuntas especiales para bolígrafos, marcadores y similares</t>
  </si>
  <si>
    <t>Repuestos de tinta para estilógrafos</t>
  </si>
  <si>
    <t>Sellos para fechar, lacrar y numerar o sellos análogos, manuales; componedores manuales y juegos manuales de impresión que los incluyen; cintas para máquinas de escribir y cintas análogas, preparadas para producir impresiones; tampones</t>
  </si>
  <si>
    <t>Sellos de caucho</t>
  </si>
  <si>
    <t>Sellos metálicos</t>
  </si>
  <si>
    <t>Cintas para máquinas de escribir y análogos</t>
  </si>
  <si>
    <t>Cintas para impresora</t>
  </si>
  <si>
    <t>Fechadores y numeradores</t>
  </si>
  <si>
    <t>Casetes y cintas para impresoras de computadoras</t>
  </si>
  <si>
    <t>Almohadillas para sellos</t>
  </si>
  <si>
    <t>Elementos de Aseo y Cafetería</t>
  </si>
  <si>
    <t>Jabón, preparados de limpieza, perfumes y preparados de tocador</t>
  </si>
  <si>
    <t>Jabón y detergentes, perfumes y preparados de tocador</t>
  </si>
  <si>
    <t>Jabón; productos orgánicos tensoactivos y preparados para usar como jabón; papel, guata, fieltro y materiales textiles no tejidos, impregnados, revestidos, o recubiertos con jabón o detergente</t>
  </si>
  <si>
    <t>Jabones en pasta para lavar</t>
  </si>
  <si>
    <t>Jabones en polvo para lavar</t>
  </si>
  <si>
    <t>Jabones líquidos para lavar</t>
  </si>
  <si>
    <t>Jabones industriales</t>
  </si>
  <si>
    <t>Detergentes y preparados para lavar</t>
  </si>
  <si>
    <t>Detergentes en polvo</t>
  </si>
  <si>
    <t>Detergentes líquidos</t>
  </si>
  <si>
    <t>Detergentes sólidos</t>
  </si>
  <si>
    <t>Preparaciones para limpiar vidrios</t>
  </si>
  <si>
    <t>Preparaciones para limpieza de equipos de oficina</t>
  </si>
  <si>
    <t>Preparados para perfumar o desodorizar ambientes</t>
  </si>
  <si>
    <t>Purificadores sólidos de ambiente</t>
  </si>
  <si>
    <t>Purificadores líquidos de ambiente</t>
  </si>
  <si>
    <t>Ceras artificiales y ceras preparadas (excepto las obtenidas del petróleo y minerales bituminosos)</t>
  </si>
  <si>
    <t>Ceras artificiales</t>
  </si>
  <si>
    <t>Ceras para pisos</t>
  </si>
  <si>
    <t>Material eléctrico y de ferretería</t>
  </si>
  <si>
    <t>Material de Fontanería</t>
  </si>
  <si>
    <t>Tubos, caños, mangueras y sus accesorios (codos, juntas, racores, etc.) de plástico, incluso reforzado</t>
  </si>
  <si>
    <t>Tuberías de polivinilo</t>
  </si>
  <si>
    <t>Tuberías de polietileno</t>
  </si>
  <si>
    <t>Accesorios de material plástico para tuberías</t>
  </si>
  <si>
    <t>Tripas plásticas para embutidos</t>
  </si>
  <si>
    <t>Mangueras de material plástico</t>
  </si>
  <si>
    <t>Acoples y boquillas de plástico para mangueras</t>
  </si>
  <si>
    <t>Tubo rígido de material plástico</t>
  </si>
  <si>
    <t>Accesorios de polivinilo para tubería y demás materiales plásticos</t>
  </si>
  <si>
    <t>Accesorios de plástico para fontanería</t>
  </si>
  <si>
    <t>Servicios especiales de construcción</t>
  </si>
  <si>
    <t>Mantenimiento de Infraestructura Educativa</t>
  </si>
  <si>
    <t>Servicios de estructuración de edificios</t>
  </si>
  <si>
    <t>Servicios de techado e impermeabilización de techos</t>
  </si>
  <si>
    <t>Servicios de albañilería</t>
  </si>
  <si>
    <t>Servicios de instalaciones</t>
  </si>
  <si>
    <t>Servicios de instalación eléctrica</t>
  </si>
  <si>
    <t>Servicios de instalación de cables y otros dispositivos eléctricos</t>
  </si>
  <si>
    <t>Otros servicios de instalaciones eléctricas</t>
  </si>
  <si>
    <t>Servicios de fontanería y de construcción de drenajes</t>
  </si>
  <si>
    <t>Servicios de fontanería y plomería</t>
  </si>
  <si>
    <t>Servicios de instalación de calefacción, ventilación y aire acondicionado</t>
  </si>
  <si>
    <t>Servicios de instalación de ventilación y aire acondicionado</t>
  </si>
  <si>
    <t>Otros servicios de instalación</t>
  </si>
  <si>
    <t>Otros servicios de instalación n.c.p.</t>
  </si>
  <si>
    <t>Servicios de terminación y acabado de edificios</t>
  </si>
  <si>
    <t>Servicios de instalación de vidrios y ventanas</t>
  </si>
  <si>
    <t>Servicios de estuco y enyesado</t>
  </si>
  <si>
    <t>Servicios de pintura</t>
  </si>
  <si>
    <t>Servicios de instalación de azulejos y baldosas</t>
  </si>
  <si>
    <t>Servicios de carpintería de madera y carpintería metálica</t>
  </si>
  <si>
    <t>Servicios de construcción de cercas y rejas</t>
  </si>
  <si>
    <t>Otros servicios de terminación y acabado de edificios</t>
  </si>
  <si>
    <t>Otros servicios de alojamiento</t>
  </si>
  <si>
    <t>Servicios de alojamiento en habitaciones o unidades para estudiantes, en residencias estudiantiles</t>
  </si>
  <si>
    <t>Todos los demás servicios de alojamiento en habitaciones o unidades</t>
  </si>
  <si>
    <t>Servicios de suministro de comidas</t>
  </si>
  <si>
    <t>Servicios de suministro de comidas a la mesa</t>
  </si>
  <si>
    <t>Servicios de suministro de comidas a la mesa, en restaurantes</t>
  </si>
  <si>
    <t>Servicios de suministro de comidas a la mesa, en cafeterías</t>
  </si>
  <si>
    <t>Servicios de suministro de comidas en establecimientos de autoservicio</t>
  </si>
  <si>
    <t>Servicios de transporte local y turístico de pasajeros</t>
  </si>
  <si>
    <t>Servicios de transporte terrestre local de pasajeros</t>
  </si>
  <si>
    <t>Servicios de transporte terrestre local regular de pasajeros</t>
  </si>
  <si>
    <t>Servicios de transporte terrestre especial local de pasajeros</t>
  </si>
  <si>
    <t>Otros servicios de transporte terrestre local de pasajeros n.c.p.</t>
  </si>
  <si>
    <t>Servicios de transporte de pasajeros, diferente del transporte local y turístico de pasajeros</t>
  </si>
  <si>
    <t>Servicios de transporte terrestre de pasajeros, diferente del transporte local y turístico de pasajeros</t>
  </si>
  <si>
    <t>Servicios postales y de mensajería</t>
  </si>
  <si>
    <t>Servicios de mensajería</t>
  </si>
  <si>
    <t>Servicios locales de mensajería nacional</t>
  </si>
  <si>
    <t>Servicios locales de entrega</t>
  </si>
  <si>
    <t>Servicios de distribución de electricidad, y servicios de distribución de gas</t>
  </si>
  <si>
    <t>Servicio de transmisión y distribución de electricidad (por cuenta propia)</t>
  </si>
  <si>
    <t>Servicios de distribución de electricidad (por cuenta propia)</t>
  </si>
  <si>
    <t>Servicios de distribución de gas por tuberías (por cuenta propia)</t>
  </si>
  <si>
    <t>Servicios de distribución de agua (por cuenta propia)</t>
  </si>
  <si>
    <t>Servicios de distribución de agua por tuberías (excepto vapor y agua caliente), por cuenta propia</t>
  </si>
  <si>
    <t>Servicios financieros (excepto los servicios de la banca de inversión, servicios de seguros y servicios de pensiones)</t>
  </si>
  <si>
    <t>Otros servicios financieros (excepto los servicios de la banca de inversión, de seguros y de pensiones)</t>
  </si>
  <si>
    <t>Otros servicios financieros n.c.p. (excepto los servicios de la banca de inversión, de seguros y de pensiones) (Comisiones - Compra de Chequera, etc.)</t>
  </si>
  <si>
    <t>Servicios de seguros y pensiones (excepto los servicios de reaseguro y de seguridad social de afiliación obligatoria)</t>
  </si>
  <si>
    <t>Servicios de seguros sociales de protección de otros riesgos sociales (excepto los servicios de seguridad social de afiliación obligatoria)</t>
  </si>
  <si>
    <t>Servicios de seguros sociales de riesgos laborales</t>
  </si>
  <si>
    <t>Otros servicios de seguros distintos a los seguros de vida (excepto los servicios de reaseguro)</t>
  </si>
  <si>
    <t>Otros servicios de seguros distintos de los seguros de vida n.c.p. - (Pólizas de Manejo y poliza multiriesgo.)</t>
  </si>
  <si>
    <t>Servicios inmobiliarios relativos a bienes inmuebles propios o arrendados</t>
  </si>
  <si>
    <t>Servicios de alquiler o arrendamiento con o sin opción de compra, relativos a bienes inmuebles propios o arrendados</t>
  </si>
  <si>
    <t>Servicios de alquiler o arrendamiento con o sin opción de compra, relativos a bienes inmuebles no residenciales (diferentes a vivienda), propios o arrendados</t>
  </si>
  <si>
    <t>Servicios de arrendamiento o alquiler de maquinaria y equipo sin operario</t>
  </si>
  <si>
    <t>Servicios de arrendamiento sin opción de compra de maquinaria y equipo sin operario</t>
  </si>
  <si>
    <t>Servicios de arrendamiento sin opción de compra de maquinaria y equipo de oficina sin operario (excepto computadoras)</t>
  </si>
  <si>
    <t>Servicios de arrendamiento sin opción de compra de computadores sin operario</t>
  </si>
  <si>
    <t>Servicios de arrendamiento sin opción de compra de equipos de telecomunicaciones sin operario</t>
  </si>
  <si>
    <t>Servicios de arrendamiento sin opción de compra de maquinaria y equipo sin operario n.c.p.</t>
  </si>
  <si>
    <t>Servicios de arrendamiento sin opción de compra de otros bienes</t>
  </si>
  <si>
    <t>Servicios de arrendamiento sin opción de compra de muebles y otros aparatos domésticos</t>
  </si>
  <si>
    <t>Servicios de arrendamiento o alquiler de otros productos n.c.p. (Alojamiento Web Hosting).</t>
  </si>
  <si>
    <t>SERVICIOS JURÍDICOS Y CONTABLES</t>
  </si>
  <si>
    <t>Servicios jurídicos</t>
  </si>
  <si>
    <t>Otros servicios jurídicos</t>
  </si>
  <si>
    <t>Otros servicios jurídicos n.c.p.</t>
  </si>
  <si>
    <t>Servicios de contabilidad, auditoría y teneduría de libros</t>
  </si>
  <si>
    <t>Servicios de contabilidad y teneduría de libros</t>
  </si>
  <si>
    <t>Servicios de contabilidad</t>
  </si>
  <si>
    <t>Otros servicios profesionales, técnicos y empresariales n.c.p.</t>
  </si>
  <si>
    <t>Servicios de telefonía y otros servicios de telecomunicaciones</t>
  </si>
  <si>
    <t>Servicios de telecomunicaciones móviles</t>
  </si>
  <si>
    <t>Servicios móviles de datos, excepto los servicios de texto</t>
  </si>
  <si>
    <t>Servicios de telecomunicaciones vía Internet</t>
  </si>
  <si>
    <t>Servicios básicos de Internet</t>
  </si>
  <si>
    <t>Servicios de transmisión, programación y distribución de programas</t>
  </si>
  <si>
    <t>Servicios de transmisión de programas de radio y televisión</t>
  </si>
  <si>
    <t>Servicios de transmisión de programas de televisión</t>
  </si>
  <si>
    <t>SERVICIOS DE MANTENIMIENTO, REPARACIÓN E INSTALACIÓN (EXCEPTO SERVICIOS DE CONSTRUCCIÓN)</t>
  </si>
  <si>
    <t>Servicios de mantenimiento y reparación de productos metálicos elaborados, maquinaria y equipo</t>
  </si>
  <si>
    <t>Servicio de mantenimiento y reparación de equipo de oficina y contabilidad, (excepto computadores y equipos periféricos)</t>
  </si>
  <si>
    <t>Servicios de mantenimiento y reparación de computadores y equipos periféricos</t>
  </si>
  <si>
    <t>Servicios de mantenimiento y reparación de otra maquinaria y otro equipo</t>
  </si>
  <si>
    <t>Servicios de mantenimiento y reparación de equipos y aparatos de telecomunicaciones</t>
  </si>
  <si>
    <t>Servicios de mantenimiento y reparación de equipos y aparatos de telecomunicaciones n.c.p.</t>
  </si>
  <si>
    <t>Servicios de mantenimiento y reparación de otros equipos n.c.p.</t>
  </si>
  <si>
    <t>Servicio de mantenimiento y reparación de otros equipos n.c.p.</t>
  </si>
  <si>
    <t>Servicios de reparación de otros bienes</t>
  </si>
  <si>
    <t>Restauración y reparación de muebles</t>
  </si>
  <si>
    <t>Servicios de mantenimiento y reparación de otros bienes n.c.p.</t>
  </si>
  <si>
    <t>Servicio de reparación de instrumentos musicales</t>
  </si>
  <si>
    <t>SERVICIOS PARA LA COMUNIDAD, SOCIALES Y PERSONALES</t>
  </si>
  <si>
    <t>Otros tipos de educación y servicios de apoyo educativo</t>
  </si>
  <si>
    <t>Otros servicios de la educación y la formación</t>
  </si>
  <si>
    <t>Servicios de educación artística y cultural</t>
  </si>
  <si>
    <t>Servicios de educación deportiva y de recreación</t>
  </si>
  <si>
    <t>Otros tipos de servicios educativos y de formación, n.c.p.</t>
  </si>
  <si>
    <t>Servicios de apoyo educativo</t>
  </si>
  <si>
    <t>Servicios deportivos y recreativos</t>
  </si>
  <si>
    <t>Otros servicios deportivos y recreativos</t>
  </si>
  <si>
    <t>2.1.2.02.01.003.01</t>
  </si>
  <si>
    <t>2.1.2.02.01.003.02</t>
  </si>
  <si>
    <t>2.1.2.02.01.003.03</t>
  </si>
  <si>
    <t>2.1.2.02.01.003.04</t>
  </si>
  <si>
    <t>2.1.2.02.01.003.05</t>
  </si>
  <si>
    <t>PRUEBA INGRESOS VS GASTOS</t>
  </si>
  <si>
    <t>FTE INGRESOS</t>
  </si>
  <si>
    <t>VR.INGRESOS</t>
  </si>
  <si>
    <t>VR.GASTOS</t>
  </si>
  <si>
    <t>DIFERENCIA</t>
  </si>
  <si>
    <t xml:space="preserve">TOTAL PPTO </t>
  </si>
  <si>
    <t>SIFSE</t>
  </si>
  <si>
    <t>7. 16. 22</t>
  </si>
  <si>
    <t>SUMA ITEM</t>
  </si>
  <si>
    <t>TOTAL</t>
  </si>
  <si>
    <t>otros (mencionarlos)</t>
  </si>
  <si>
    <t>gastos</t>
  </si>
  <si>
    <t>diferencia</t>
  </si>
  <si>
    <t>RECTOR</t>
  </si>
  <si>
    <t>NIT COLEGIO</t>
  </si>
  <si>
    <t>MUNICIPIO - DEPARTAMENTO</t>
  </si>
  <si>
    <t>PAGADOR</t>
  </si>
  <si>
    <t>DIRECCION COLEGIO</t>
  </si>
  <si>
    <t>TELEFONO</t>
  </si>
  <si>
    <t>E-MAIL</t>
  </si>
  <si>
    <t>ACUERDO DE APROBACION PRESUPUESTO</t>
  </si>
  <si>
    <t>FECHA APROBACION PREUPUESTO</t>
  </si>
  <si>
    <t>RESOLUCION DE LIQUIDACION DE PRESUPUESTO</t>
  </si>
  <si>
    <t>FECHA RES. LIQUIDACION DE PRESUPUESTO</t>
  </si>
  <si>
    <t>VIGENCIA ACTUAL</t>
  </si>
  <si>
    <t>MUNICIPIO</t>
  </si>
  <si>
    <t>Superávit fiscal (superavit por gratuidad)</t>
  </si>
  <si>
    <t>Superávit fiscal (superavit por recursos propios)</t>
  </si>
  <si>
    <t>Superávit fiscal (superavit FOME)</t>
  </si>
  <si>
    <t>Superávit fiscal (Rendimientos financieros Gratuidad)</t>
  </si>
  <si>
    <t>Superávit fiscal (Rendimientos financieros Recursos Propios)</t>
  </si>
  <si>
    <t>Superávit fiscal (Otros Recursos de Capital)</t>
  </si>
  <si>
    <t>Superávit fiscal (Superavit transferencias de Calidad)</t>
  </si>
  <si>
    <t>Superávit fiscal (Rendimientos financieros por transferencias de calidad)</t>
  </si>
  <si>
    <t>Superávit fiscal (Rendimientos financieros FOME)</t>
  </si>
  <si>
    <t>TOTAL PLAN DE ADQUISICIONES… FUENTE DE FINANCIACION 32</t>
  </si>
  <si>
    <t>TOTAL PLAN DE ADQUISICIONES… FUENTE DE FINANCIACION 33</t>
  </si>
  <si>
    <t>TOTAL PLAN DE ADQUISICIONES… FUENTE DE FINANCIACION 34</t>
  </si>
  <si>
    <t>TOTAL PLAN DE ADQUISICIONES… FUENTE DE FINANCIACION 35</t>
  </si>
  <si>
    <t>TOTAL PLAN DE ADQUISICIONES… FUENTE DE FINANCIACION 36</t>
  </si>
  <si>
    <t>TOTAL PLAN DE ADQUISICIONES… FUENTE DE FINANCIACION 37</t>
  </si>
  <si>
    <t>TOTAL PLAN DE ADQUISICIONES… FUENTE DE FINANCIACION 41</t>
  </si>
  <si>
    <t>TOTAL PLAN DE ADQUISICIONES… FUENTE DE FINANCIACION 42</t>
  </si>
  <si>
    <t>ingresos según adicion RB</t>
  </si>
  <si>
    <t>TOTALES</t>
  </si>
  <si>
    <t>PLAN ANUAL DE ADQUISICIONES ACUERDO DE ADICION No. XXX</t>
  </si>
  <si>
    <t>El Rector solicita al Consejo Directivo para que  en uso de sus facultades legales y,</t>
  </si>
  <si>
    <t>UNA VEZ APROBADO POR LA SECRETARIA DE EDUCACION EL PROYECTO DE ADICION DE REC.DEL BALANCE, EN ESTE MISMO FORMATO PUEDEN BORRAR LA PALABRA PROYECTO PARA QUE LES QUEDE SOLO ACUERDO DE ADICION.    EN EL CONSIDERANDO 7 POR FAVOR COLOCAR EL NUMERO DE APROBACION POR PARTE DE LA SECRETARIA DE EDUCACION DEL PROYECTO PRESENTADO.</t>
  </si>
  <si>
    <t>TENER EN CUENTA PARA APROBAR EL ACUERDO</t>
  </si>
  <si>
    <t>LAS FILAS QUE NO UTILICEN LAS PUEDEN OCULTAR…</t>
  </si>
  <si>
    <t>PARA PRESENTAR EL PROYECTO EN LA SECRETARIA DE EDUCACON SOLO VA LA FIRMA DEL RECTOR… UNA VEZ APROBADO POR ELLOS SI SE FIRMA CON EL CONSEJO DIRECTIVO</t>
  </si>
  <si>
    <t xml:space="preserve"> PRESENTAR EL PROYECTO A LA SECRETARIA Y  ADJUNTAR:  1 - SOLICITUD FIRMADA POR EL RECTOR.  2 - CERTIFICACION DE LA CONTADORA.  3- PROYECTO FIRMADO POR EL RECTOR.  4- CONCILIACIONES BANCARIAS OCT.. NOV.. Y DIC…  5 - EXTRACTOS DE OCT - NOV. Y DIC.</t>
  </si>
  <si>
    <t>ARTICULO 3°. Aprobar adicion al Plan Anual de Adquisiciones para la vigencia fiscal del 1° de Enero al 31 de Diciembre de 2023, en la suma de XXXXXXXXXX PESOS MDA CTE -  ($XX.XXX.XXX,00), según formato Anexo No. 1. El cual puede modificarse por acta aprobada entre el rector y el funcionario que ejerce las funciones de pagaduria, en sus auxiliares segun CCPET. siempre y cuando no afecte los rubros aprobados en el presente acuerdo.</t>
  </si>
  <si>
    <t>ESTAS SON LAS UNICAS QUE SE UTILIZAN PARA APROBACION DE PRESUPUESTO VIGENCIA 2023</t>
  </si>
  <si>
    <t>DINERO QUE SE ADICIONARÁ EN LA VIGENCIA 2023 EN CASO QUE LLEGUEN</t>
  </si>
  <si>
    <t>ESTAS SON LAS FUENTES DE FINANCIACION PARA REALIZAR EL PROYECTO DE ADICION DE LOS RECURSOS DE CAPITAL (DINERO QUE NO SE UTILIZÓ EN LA VIGENCIA 2022)</t>
  </si>
  <si>
    <t>(Por medio del cual se solicita aprobacion de adicion  al Presupuesto General de Ingresos y Gastos y Plan Anual de Adquisiciones de la vigencia 2024)</t>
  </si>
  <si>
    <t>Servicio de telefonía e internet</t>
  </si>
  <si>
    <t>INSTITUTO DE PROMOCION SOCIAL</t>
  </si>
  <si>
    <t>PIEDECUESTA</t>
  </si>
  <si>
    <t>ANEXO 1 AL ACUERDO DE ADICION No. XX  AL PRESUPUESTO GENERAL DE LA VIGENCIA 2024</t>
  </si>
  <si>
    <t>COLEGIO LUIS CARLOS GALÁN SARMIENTO</t>
  </si>
  <si>
    <t>NIT.804008281-6</t>
  </si>
  <si>
    <t>SUAITA - SANTANDER</t>
  </si>
  <si>
    <t>JAIME IVÁN OSORIO PEREIRA</t>
  </si>
  <si>
    <t>XIOMARA GALEANO CAMACHO</t>
  </si>
  <si>
    <t>CORREGIMIENTO DE VADO REAL</t>
  </si>
  <si>
    <t>colegioluiscarlosgalansarmientosuaita@santander.gov.co</t>
  </si>
  <si>
    <t>ACUERDO No.06</t>
  </si>
  <si>
    <t>Octubre 30 de 2023</t>
  </si>
  <si>
    <t>RESOLUSION N.03</t>
  </si>
  <si>
    <t>Noviembre 30 de 2023</t>
  </si>
  <si>
    <t>PROYECTO ACUERDO DE ADICION N° 01 DEL 25 DE ENERO DE 2024</t>
  </si>
  <si>
    <t>5.  Que el Decreto Único Reglamentario del Sector Administrativo de Planeación Nacional No. 1075 del 26 de mayo de 2015, que compila el Decreto 1510 de 2013, artículo 4, en su artículo 2.2.1.1.1.4.1 señaló que las entidades estatales deben elaborar un Plan Anual de Adquisiciones, el cual debe contener la lista de bienes, obras y servicios que pretenden adquirir durante el año.</t>
  </si>
  <si>
    <r>
      <rPr>
        <b/>
        <sz val="8"/>
        <rFont val="Arial"/>
        <family val="2"/>
      </rPr>
      <t>ARTICULO 1°.</t>
    </r>
    <r>
      <rPr>
        <sz val="8"/>
        <rFont val="Arial"/>
        <family val="2"/>
      </rPr>
      <t xml:space="preserve">  Adicionar al Presupuesto de ingresos la suma de DIEZ MILLONES OCHOCIENTOS SETENTA Y OCHO MIL SETENTA Y SIETE PESOS CON UN CENTAVO M/CTE.- ($10.878.077,01) recursos provenientes de Recursos del balance del 2.023, asi:</t>
    </r>
  </si>
  <si>
    <t>ARTICULO 2°.  Adicionar al presupuesto de gastos para la vigencia fiscal del 1° de Enero al 31 de Diciembre de 2024, en la suma de  DIEZ MILLONES OCHOCIENTOS SETENTA Y OCHO MIL SETENTA Y SIETE PESOS CON UN CENTAVO M/CTE.- ($10.878.077,01), así:</t>
  </si>
  <si>
    <t>OBRAS DE LITERATURA COMO APOYO AL PROYECTO LECTOESCRITOR</t>
  </si>
  <si>
    <t>LIBROS</t>
  </si>
  <si>
    <t>CONTRATO</t>
  </si>
  <si>
    <t>MANTENIMIENTO DE INFRAESTRUCTURA EDUCATIVA (CIELO RAZOS SEGUNDOS)</t>
  </si>
  <si>
    <t xml:space="preserve">CONTRATO </t>
  </si>
  <si>
    <t>SERVICIO DE MANTENIMIENTO DE COMPUTADORES E IMPRESOARA</t>
  </si>
  <si>
    <t>ANUAL CORTE CÉSPED EN ZONAS VERDES Y PODA DE ÁRBOLES SEDE CENTRAL</t>
  </si>
  <si>
    <r>
      <rPr>
        <b/>
        <sz val="8"/>
        <rFont val="Arial"/>
        <family val="2"/>
      </rPr>
      <t>ARTICULO 3°.  VIGENCIA.</t>
    </r>
    <r>
      <rPr>
        <sz val="8"/>
        <rFont val="Arial"/>
        <family val="2"/>
      </rPr>
      <t xml:space="preserve">  El presente Acuerdo rige a partir del 25  de Enero de 2.023.</t>
    </r>
  </si>
  <si>
    <t>En constancia firman los miembros del Consejo Directivo, a los 25 días del mes de enero de 2.023.</t>
  </si>
  <si>
    <r>
      <rPr>
        <sz val="8"/>
        <rFont val="Arial"/>
        <family val="2"/>
      </rPr>
      <t>7) Que a 31 de Diciembre de 2.023, existen recursos de balance, disponibles en las cuentas bancarias No. 000090010398, correspondiente a Gratuidad por valor de $8.832.215,00 , cuenta pagadora N°048900029850 (SGP) por valor de $5.541,26 y Cuenta Bancaria No. 048969998490 , correspondiente a Recursos propios, por valor de $2.040.320,75 del Fondos de Servicios Educativos, para adicionar al presupuesto de la vigencia 2024,</t>
    </r>
    <r>
      <rPr>
        <sz val="8"/>
        <color theme="1"/>
        <rFont val="Arial"/>
        <family val="2"/>
      </rPr>
      <t xml:space="preserve"> los cuales ya fueron presentados ante la Secretaria de Educacion para su respectivo aval, y cuentan con aprobacion mediante radicado forest 20230220555 del 21 de diciembre de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</si>
</sst>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000"/>
  </numFmts>
  <fonts count="47" x14ac:knownFonts="1">
    <font>
      <sz val="10"/>
      <color rgb="FF000000"/>
      <name val="Arial"/>
    </font>
    <font>
      <sz val="11"/>
      <color theme="1"/>
      <name val="Calibri"/>
      <family val="2"/>
      <scheme val="minor"/>
    </font>
    <font>
      <b/>
      <sz val="8"/>
      <name val="Arial"/>
      <family val="2"/>
    </font>
    <font>
      <sz val="12"/>
      <color theme="1"/>
      <name val="Calibri"/>
      <family val="2"/>
      <scheme val="minor"/>
    </font>
    <font>
      <sz val="10"/>
      <name val="Arial Narrow"/>
      <family val="2"/>
    </font>
    <font>
      <sz val="10"/>
      <name val="Arial"/>
      <family val="2"/>
    </font>
    <font>
      <sz val="10"/>
      <name val="Arial"/>
      <family val="2"/>
      <charset val="1"/>
    </font>
    <font>
      <sz val="10"/>
      <color rgb="FF000000"/>
      <name val="Arial"/>
      <family val="2"/>
    </font>
    <font>
      <b/>
      <sz val="9"/>
      <color theme="1"/>
      <name val="Arial"/>
      <family val="2"/>
    </font>
    <font>
      <sz val="9"/>
      <name val="Arial"/>
      <family val="2"/>
    </font>
    <font>
      <sz val="9"/>
      <color theme="1"/>
      <name val="Arial"/>
      <family val="2"/>
    </font>
    <font>
      <sz val="9"/>
      <color rgb="FF000000"/>
      <name val="Arial"/>
      <family val="2"/>
    </font>
    <font>
      <b/>
      <sz val="9"/>
      <color rgb="FFFF0000"/>
      <name val="Arial"/>
      <family val="2"/>
    </font>
    <font>
      <b/>
      <sz val="9"/>
      <color theme="0"/>
      <name val="Arial"/>
      <family val="2"/>
    </font>
    <font>
      <sz val="10"/>
      <color rgb="FF000000"/>
      <name val="Arial"/>
      <family val="2"/>
    </font>
    <font>
      <sz val="8"/>
      <name val="Arial"/>
      <family val="2"/>
    </font>
    <font>
      <sz val="10"/>
      <color indexed="8"/>
      <name val="Arial"/>
      <family val="2"/>
    </font>
    <font>
      <b/>
      <sz val="10"/>
      <color rgb="FF000000"/>
      <name val="Arial"/>
      <family val="2"/>
    </font>
    <font>
      <b/>
      <i/>
      <sz val="10"/>
      <color rgb="FF000000"/>
      <name val="Arial"/>
      <family val="2"/>
    </font>
    <font>
      <b/>
      <sz val="10"/>
      <color indexed="8"/>
      <name val="Arial"/>
      <family val="2"/>
    </font>
    <font>
      <b/>
      <sz val="10"/>
      <color theme="3"/>
      <name val="Arial"/>
      <family val="2"/>
    </font>
    <font>
      <b/>
      <sz val="10"/>
      <color rgb="FFFF0000"/>
      <name val="Arial"/>
      <family val="2"/>
    </font>
    <font>
      <sz val="7"/>
      <name val="Arial"/>
      <family val="2"/>
    </font>
    <font>
      <b/>
      <sz val="7"/>
      <name val="Arial"/>
      <family val="2"/>
    </font>
    <font>
      <sz val="7"/>
      <color theme="1"/>
      <name val="Arial"/>
      <family val="2"/>
    </font>
    <font>
      <b/>
      <sz val="7"/>
      <color theme="1"/>
      <name val="Arial"/>
      <family val="2"/>
    </font>
    <font>
      <b/>
      <sz val="9"/>
      <color indexed="81"/>
      <name val="Tahoma"/>
      <family val="2"/>
    </font>
    <font>
      <sz val="9"/>
      <color indexed="81"/>
      <name val="Tahoma"/>
      <family val="2"/>
    </font>
    <font>
      <b/>
      <sz val="9"/>
      <color rgb="FF000000"/>
      <name val="Arial"/>
      <family val="2"/>
    </font>
    <font>
      <sz val="8"/>
      <color indexed="81"/>
      <name val="Tahoma"/>
      <family val="2"/>
    </font>
    <font>
      <b/>
      <sz val="11"/>
      <color rgb="FF000000"/>
      <name val="Arial"/>
      <family val="2"/>
    </font>
    <font>
      <sz val="9"/>
      <color rgb="FFFF0000"/>
      <name val="Arial"/>
      <family val="2"/>
    </font>
    <font>
      <b/>
      <sz val="6"/>
      <name val="Arial"/>
      <family val="2"/>
    </font>
    <font>
      <b/>
      <sz val="5"/>
      <name val="Arial"/>
      <family val="2"/>
    </font>
    <font>
      <b/>
      <sz val="6"/>
      <color rgb="FF000000"/>
      <name val="Arial"/>
      <family val="2"/>
    </font>
    <font>
      <b/>
      <sz val="6"/>
      <color theme="1"/>
      <name val="Arial"/>
      <family val="2"/>
    </font>
    <font>
      <b/>
      <sz val="6"/>
      <color rgb="FFFF0000"/>
      <name val="Arial"/>
      <family val="2"/>
    </font>
    <font>
      <sz val="6"/>
      <name val="Arial"/>
      <family val="2"/>
    </font>
    <font>
      <b/>
      <sz val="10"/>
      <color indexed="56"/>
      <name val="Arial"/>
      <family val="2"/>
    </font>
    <font>
      <b/>
      <sz val="12"/>
      <name val="Arial"/>
      <family val="2"/>
    </font>
    <font>
      <sz val="12"/>
      <name val="Arial"/>
      <family val="2"/>
    </font>
    <font>
      <sz val="10"/>
      <color indexed="56"/>
      <name val="Arial"/>
      <family val="2"/>
    </font>
    <font>
      <b/>
      <sz val="8"/>
      <color theme="3"/>
      <name val="Arial"/>
      <family val="2"/>
    </font>
    <font>
      <b/>
      <sz val="8"/>
      <color rgb="FFFF0000"/>
      <name val="Arial"/>
      <family val="2"/>
    </font>
    <font>
      <sz val="8"/>
      <color rgb="FFFF0000"/>
      <name val="Arial"/>
      <family val="2"/>
    </font>
    <font>
      <u/>
      <sz val="10"/>
      <color theme="10"/>
      <name val="Arial"/>
      <family val="2"/>
    </font>
    <font>
      <sz val="8"/>
      <color theme="1"/>
      <name val="Arial"/>
      <family val="2"/>
    </font>
  </fonts>
  <fills count="30">
    <fill>
      <patternFill patternType="none"/>
    </fill>
    <fill>
      <patternFill patternType="gray125"/>
    </fill>
    <fill>
      <patternFill patternType="solid">
        <fgColor theme="0"/>
        <bgColor indexed="64"/>
      </patternFill>
    </fill>
    <fill>
      <patternFill patternType="solid">
        <fgColor theme="5" tint="-0.249977111117893"/>
        <bgColor indexed="64"/>
      </patternFill>
    </fill>
    <fill>
      <patternFill patternType="solid">
        <fgColor theme="0"/>
        <bgColor theme="0"/>
      </patternFill>
    </fill>
    <fill>
      <patternFill patternType="solid">
        <fgColor rgb="FFFFFFCC"/>
        <bgColor indexed="64"/>
      </patternFill>
    </fill>
    <fill>
      <patternFill patternType="solid">
        <fgColor rgb="FFCCFFFF"/>
        <bgColor indexed="64"/>
      </patternFill>
    </fill>
    <fill>
      <patternFill patternType="solid">
        <fgColor rgb="FFFFCCCC"/>
        <bgColor indexed="64"/>
      </patternFill>
    </fill>
    <fill>
      <patternFill patternType="solid">
        <fgColor rgb="FFCCFFFF"/>
        <bgColor theme="0"/>
      </patternFill>
    </fill>
    <fill>
      <patternFill patternType="solid">
        <fgColor rgb="FFFFFFCC"/>
        <bgColor theme="0"/>
      </patternFill>
    </fill>
    <fill>
      <patternFill patternType="solid">
        <fgColor rgb="FFFFCCCC"/>
        <bgColor theme="0"/>
      </patternFill>
    </fill>
    <fill>
      <patternFill patternType="solid">
        <fgColor rgb="FFCCFFCC"/>
        <bgColor indexed="64"/>
      </patternFill>
    </fill>
    <fill>
      <patternFill patternType="solid">
        <fgColor rgb="FFCCFFCC"/>
        <bgColor theme="0"/>
      </patternFill>
    </fill>
    <fill>
      <patternFill patternType="solid">
        <fgColor rgb="FFCCCCFF"/>
        <bgColor indexed="64"/>
      </patternFill>
    </fill>
    <fill>
      <patternFill patternType="solid">
        <fgColor rgb="FFCCCCFF"/>
        <bgColor theme="0"/>
      </patternFill>
    </fill>
    <fill>
      <patternFill patternType="solid">
        <fgColor rgb="FFFFFF00"/>
        <bgColor theme="0"/>
      </patternFill>
    </fill>
    <fill>
      <patternFill patternType="solid">
        <fgColor rgb="FFFFFF00"/>
        <bgColor indexed="64"/>
      </patternFill>
    </fill>
    <fill>
      <patternFill patternType="solid">
        <fgColor theme="0" tint="-0.14999847407452621"/>
        <bgColor theme="0"/>
      </patternFill>
    </fill>
    <fill>
      <patternFill patternType="solid">
        <fgColor rgb="FFFFCCFF"/>
        <bgColor indexed="64"/>
      </patternFill>
    </fill>
    <fill>
      <patternFill patternType="solid">
        <fgColor rgb="FFFFCCFF"/>
        <bgColor theme="0"/>
      </patternFill>
    </fill>
    <fill>
      <patternFill patternType="solid">
        <fgColor indexed="9"/>
        <bgColor indexed="64"/>
      </patternFill>
    </fill>
    <fill>
      <patternFill patternType="solid">
        <fgColor rgb="FF9999FF"/>
        <bgColor indexed="64"/>
      </patternFill>
    </fill>
    <fill>
      <patternFill patternType="solid">
        <fgColor theme="9" tint="0.79998168889431442"/>
        <bgColor indexed="64"/>
      </patternFill>
    </fill>
    <fill>
      <patternFill patternType="solid">
        <fgColor rgb="FFDAFCF1"/>
        <bgColor indexed="64"/>
      </patternFill>
    </fill>
    <fill>
      <patternFill patternType="solid">
        <fgColor rgb="FF99FFCC"/>
        <bgColor indexed="64"/>
      </patternFill>
    </fill>
    <fill>
      <patternFill patternType="solid">
        <fgColor rgb="FFCCFF99"/>
        <bgColor indexed="64"/>
      </patternFill>
    </fill>
    <fill>
      <patternFill patternType="solid">
        <fgColor rgb="FF92D050"/>
        <bgColor theme="0"/>
      </patternFill>
    </fill>
    <fill>
      <patternFill patternType="solid">
        <fgColor rgb="FFDAFCF1"/>
        <bgColor theme="0"/>
      </patternFill>
    </fill>
    <fill>
      <patternFill patternType="solid">
        <fgColor rgb="FF99FFCC"/>
        <bgColor theme="0"/>
      </patternFill>
    </fill>
    <fill>
      <patternFill patternType="solid">
        <fgColor theme="9" tint="0.79998168889431442"/>
        <bgColor theme="0"/>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style="thin">
        <color indexed="64"/>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7">
    <xf numFmtId="0" fontId="0" fillId="0" borderId="0"/>
    <xf numFmtId="0" fontId="3" fillId="0" borderId="0"/>
    <xf numFmtId="1" fontId="4" fillId="2" borderId="0" applyFill="0">
      <alignment horizontal="center" vertical="center"/>
    </xf>
    <xf numFmtId="0" fontId="5" fillId="0" borderId="0"/>
    <xf numFmtId="0" fontId="1" fillId="0" borderId="0"/>
    <xf numFmtId="167" fontId="4" fillId="0" borderId="0" applyFill="0">
      <alignment horizontal="center" vertical="center" wrapText="1"/>
    </xf>
    <xf numFmtId="168" fontId="4" fillId="3" borderId="0" applyFill="0" applyProtection="0">
      <alignment horizontal="center" vertical="center"/>
    </xf>
    <xf numFmtId="0" fontId="1" fillId="0" borderId="0"/>
    <xf numFmtId="0" fontId="1" fillId="0" borderId="0"/>
    <xf numFmtId="0" fontId="6" fillId="0" borderId="0"/>
    <xf numFmtId="0" fontId="7" fillId="0" borderId="0"/>
    <xf numFmtId="165" fontId="7" fillId="0" borderId="0" applyFont="0" applyFill="0" applyBorder="0" applyAlignment="0" applyProtection="0"/>
    <xf numFmtId="43" fontId="14" fillId="0" borderId="0" applyFont="0" applyFill="0" applyBorder="0" applyAlignment="0" applyProtection="0"/>
    <xf numFmtId="166" fontId="5" fillId="0" borderId="0" applyFont="0" applyFill="0" applyBorder="0" applyAlignment="0" applyProtection="0"/>
    <xf numFmtId="0" fontId="16" fillId="0" borderId="0"/>
    <xf numFmtId="0" fontId="16" fillId="0" borderId="0"/>
    <xf numFmtId="0" fontId="45" fillId="0" borderId="0" applyNumberFormat="0" applyFill="0" applyBorder="0" applyAlignment="0" applyProtection="0"/>
  </cellStyleXfs>
  <cellXfs count="387">
    <xf numFmtId="0" fontId="0" fillId="0" borderId="0" xfId="0"/>
    <xf numFmtId="0" fontId="10" fillId="4" borderId="0" xfId="0" applyFont="1" applyFill="1" applyBorder="1" applyAlignment="1">
      <alignment vertical="center"/>
    </xf>
    <xf numFmtId="0" fontId="11" fillId="0" borderId="0" xfId="0" applyFont="1" applyAlignment="1">
      <alignment vertical="center"/>
    </xf>
    <xf numFmtId="0" fontId="8" fillId="4" borderId="10" xfId="0" applyFont="1" applyFill="1" applyBorder="1" applyAlignment="1">
      <alignment vertical="center"/>
    </xf>
    <xf numFmtId="0" fontId="8" fillId="4" borderId="2" xfId="0" applyFont="1" applyFill="1" applyBorder="1" applyAlignment="1">
      <alignment horizontal="center" vertical="center"/>
    </xf>
    <xf numFmtId="0" fontId="10" fillId="4" borderId="11"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Alignment="1">
      <alignment vertical="center"/>
    </xf>
    <xf numFmtId="0" fontId="8" fillId="0" borderId="20" xfId="0" applyFont="1" applyFill="1" applyBorder="1" applyAlignment="1">
      <alignment horizontal="center" vertical="center" wrapText="1"/>
    </xf>
    <xf numFmtId="0" fontId="10" fillId="4" borderId="1" xfId="0" applyFont="1" applyFill="1" applyBorder="1" applyAlignment="1">
      <alignment horizontal="center" vertical="center"/>
    </xf>
    <xf numFmtId="3" fontId="10" fillId="4" borderId="1" xfId="0" applyNumberFormat="1" applyFont="1" applyFill="1" applyBorder="1" applyAlignment="1">
      <alignment horizontal="center" vertical="center"/>
    </xf>
    <xf numFmtId="4" fontId="0" fillId="0" borderId="1" xfId="11" applyNumberFormat="1" applyFont="1" applyBorder="1" applyAlignment="1">
      <alignment vertical="center"/>
    </xf>
    <xf numFmtId="4" fontId="10" fillId="4" borderId="1" xfId="0" applyNumberFormat="1" applyFont="1" applyFill="1" applyBorder="1" applyAlignment="1">
      <alignment vertical="center"/>
    </xf>
    <xf numFmtId="0" fontId="8" fillId="4" borderId="0" xfId="0" applyFont="1" applyFill="1" applyBorder="1" applyAlignment="1">
      <alignment vertical="center"/>
    </xf>
    <xf numFmtId="0" fontId="10" fillId="4" borderId="0" xfId="0" applyFont="1" applyFill="1" applyBorder="1" applyAlignment="1">
      <alignment vertical="center" wrapText="1"/>
    </xf>
    <xf numFmtId="4" fontId="10" fillId="4" borderId="0" xfId="0" applyNumberFormat="1" applyFont="1" applyFill="1" applyBorder="1" applyAlignment="1">
      <alignment vertical="center"/>
    </xf>
    <xf numFmtId="4" fontId="13" fillId="4" borderId="0" xfId="0" applyNumberFormat="1" applyFont="1" applyFill="1" applyBorder="1" applyAlignment="1">
      <alignment vertical="center"/>
    </xf>
    <xf numFmtId="4" fontId="12" fillId="4" borderId="0" xfId="0" applyNumberFormat="1" applyFont="1" applyFill="1" applyBorder="1" applyAlignment="1">
      <alignment vertical="center"/>
    </xf>
    <xf numFmtId="4" fontId="8" fillId="4" borderId="0" xfId="0" applyNumberFormat="1" applyFont="1" applyFill="1" applyBorder="1" applyAlignment="1">
      <alignment vertical="center"/>
    </xf>
    <xf numFmtId="0" fontId="11" fillId="0" borderId="0" xfId="0" applyFont="1" applyAlignment="1">
      <alignment vertical="center" wrapText="1"/>
    </xf>
    <xf numFmtId="4" fontId="11" fillId="0" borderId="0" xfId="0" applyNumberFormat="1" applyFont="1" applyAlignment="1">
      <alignment vertical="center"/>
    </xf>
    <xf numFmtId="49" fontId="2" fillId="2" borderId="1" xfId="12" applyNumberFormat="1" applyFont="1" applyFill="1" applyBorder="1" applyAlignment="1" applyProtection="1">
      <alignment horizontal="left" vertical="center"/>
    </xf>
    <xf numFmtId="0" fontId="2" fillId="2" borderId="1" xfId="0" applyFont="1" applyFill="1" applyBorder="1" applyAlignment="1">
      <alignment horizontal="center" vertical="center"/>
    </xf>
    <xf numFmtId="4" fontId="2" fillId="2" borderId="1" xfId="0" applyNumberFormat="1" applyFont="1" applyFill="1" applyBorder="1" applyAlignment="1">
      <alignment vertical="center"/>
    </xf>
    <xf numFmtId="49" fontId="15" fillId="2" borderId="1" xfId="12" applyNumberFormat="1" applyFont="1" applyFill="1" applyBorder="1" applyAlignment="1" applyProtection="1">
      <alignment horizontal="left" vertical="center"/>
    </xf>
    <xf numFmtId="0" fontId="15" fillId="2" borderId="1" xfId="0" applyFont="1" applyFill="1" applyBorder="1" applyAlignment="1">
      <alignment horizontal="center" vertical="center"/>
    </xf>
    <xf numFmtId="4" fontId="15" fillId="2" borderId="1" xfId="0" applyNumberFormat="1" applyFont="1" applyFill="1" applyBorder="1" applyAlignment="1">
      <alignment vertical="center"/>
    </xf>
    <xf numFmtId="0" fontId="2" fillId="0" borderId="1" xfId="0" applyFont="1" applyFill="1" applyBorder="1" applyAlignment="1">
      <alignment horizontal="left" vertical="center"/>
    </xf>
    <xf numFmtId="1" fontId="2" fillId="0" borderId="1" xfId="1" applyNumberFormat="1" applyFont="1" applyFill="1" applyBorder="1" applyAlignment="1">
      <alignment horizontal="center" vertical="center"/>
    </xf>
    <xf numFmtId="39" fontId="2" fillId="0" borderId="1" xfId="13" applyNumberFormat="1" applyFont="1" applyFill="1" applyBorder="1" applyAlignment="1" applyProtection="1">
      <alignment vertical="center"/>
    </xf>
    <xf numFmtId="0" fontId="15" fillId="0" borderId="1" xfId="0" applyFont="1" applyFill="1" applyBorder="1" applyAlignment="1">
      <alignment horizontal="left" vertical="center"/>
    </xf>
    <xf numFmtId="1" fontId="15" fillId="0" borderId="1" xfId="1" applyNumberFormat="1" applyFont="1" applyFill="1" applyBorder="1" applyAlignment="1">
      <alignment horizontal="center" vertical="center"/>
    </xf>
    <xf numFmtId="39" fontId="15" fillId="0" borderId="1" xfId="13" applyNumberFormat="1" applyFont="1" applyFill="1" applyBorder="1" applyAlignment="1" applyProtection="1">
      <alignment vertical="center"/>
    </xf>
    <xf numFmtId="0" fontId="10" fillId="0" borderId="1" xfId="0" applyNumberFormat="1" applyFont="1" applyFill="1" applyBorder="1" applyAlignment="1">
      <alignment horizontal="center" vertical="center"/>
    </xf>
    <xf numFmtId="0" fontId="0" fillId="0" borderId="0" xfId="0" applyAlignment="1">
      <alignment horizontal="center"/>
    </xf>
    <xf numFmtId="0" fontId="17" fillId="0" borderId="1" xfId="0" applyFont="1" applyBorder="1" applyAlignment="1">
      <alignment horizontal="center"/>
    </xf>
    <xf numFmtId="0" fontId="15" fillId="2" borderId="23" xfId="0" applyFont="1" applyFill="1" applyBorder="1" applyAlignment="1">
      <alignment horizontal="left" vertical="center"/>
    </xf>
    <xf numFmtId="14" fontId="2" fillId="0" borderId="23" xfId="1" applyNumberFormat="1" applyFont="1" applyFill="1" applyBorder="1" applyAlignment="1">
      <alignment horizontal="left" vertical="center" wrapText="1"/>
    </xf>
    <xf numFmtId="0" fontId="2" fillId="2" borderId="23" xfId="0" applyFont="1" applyFill="1" applyBorder="1" applyAlignment="1">
      <alignment horizontal="left" vertical="center"/>
    </xf>
    <xf numFmtId="0" fontId="10" fillId="4" borderId="0" xfId="0" applyFont="1" applyFill="1" applyBorder="1" applyAlignment="1">
      <alignment horizontal="left" vertical="center"/>
    </xf>
    <xf numFmtId="0" fontId="17" fillId="7" borderId="1" xfId="0" applyFont="1" applyFill="1" applyBorder="1" applyAlignment="1">
      <alignment horizontal="center"/>
    </xf>
    <xf numFmtId="0" fontId="17" fillId="7" borderId="1" xfId="0" applyFont="1" applyFill="1" applyBorder="1" applyAlignment="1">
      <alignment horizontal="left"/>
    </xf>
    <xf numFmtId="0" fontId="19" fillId="7" borderId="1" xfId="14" applyFont="1" applyFill="1" applyBorder="1" applyAlignment="1">
      <alignment horizontal="center"/>
    </xf>
    <xf numFmtId="0" fontId="19" fillId="7" borderId="1" xfId="15" applyFont="1" applyFill="1" applyBorder="1" applyAlignment="1">
      <alignment horizontal="left"/>
    </xf>
    <xf numFmtId="0" fontId="20" fillId="5" borderId="1" xfId="0" applyFont="1" applyFill="1" applyBorder="1" applyAlignment="1">
      <alignment horizontal="center"/>
    </xf>
    <xf numFmtId="0" fontId="20" fillId="5" borderId="1" xfId="0" applyFont="1" applyFill="1" applyBorder="1" applyAlignment="1">
      <alignment horizontal="left"/>
    </xf>
    <xf numFmtId="0" fontId="21" fillId="6" borderId="1" xfId="14" applyFont="1" applyFill="1" applyBorder="1" applyAlignment="1">
      <alignment horizontal="center"/>
    </xf>
    <xf numFmtId="0" fontId="21" fillId="6" borderId="1" xfId="15" applyFont="1" applyFill="1" applyBorder="1" applyAlignment="1">
      <alignment horizontal="left"/>
    </xf>
    <xf numFmtId="0" fontId="10" fillId="0" borderId="0" xfId="0" applyNumberFormat="1" applyFont="1" applyFill="1" applyBorder="1" applyAlignment="1">
      <alignment horizontal="center" vertical="center"/>
    </xf>
    <xf numFmtId="0" fontId="15" fillId="6" borderId="1" xfId="0" applyFont="1" applyFill="1" applyBorder="1" applyAlignment="1">
      <alignment horizontal="left" vertical="center"/>
    </xf>
    <xf numFmtId="0" fontId="10" fillId="4" borderId="1" xfId="0" applyFont="1" applyFill="1" applyBorder="1" applyAlignment="1">
      <alignment horizontal="left" vertical="center"/>
    </xf>
    <xf numFmtId="0" fontId="15" fillId="5" borderId="1" xfId="0" applyFont="1" applyFill="1" applyBorder="1" applyAlignment="1">
      <alignment horizontal="left" vertical="center"/>
    </xf>
    <xf numFmtId="0" fontId="15" fillId="0" borderId="0" xfId="0" applyFont="1" applyAlignment="1">
      <alignment horizontal="right"/>
    </xf>
    <xf numFmtId="0" fontId="15" fillId="0" borderId="0" xfId="0" applyFont="1" applyAlignment="1"/>
    <xf numFmtId="0" fontId="15" fillId="0" borderId="0" xfId="0" applyFont="1" applyAlignment="1">
      <alignment vertical="center"/>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4" fontId="15" fillId="0" borderId="0" xfId="0" applyNumberFormat="1" applyFont="1" applyAlignment="1">
      <alignment vertical="center"/>
    </xf>
    <xf numFmtId="0" fontId="15" fillId="0" borderId="0" xfId="0" applyFont="1" applyAlignment="1">
      <alignment horizontal="left" vertical="center" wrapText="1"/>
    </xf>
    <xf numFmtId="0" fontId="2" fillId="0" borderId="13" xfId="0" applyFont="1" applyBorder="1" applyAlignment="1">
      <alignment horizontal="center" vertical="center"/>
    </xf>
    <xf numFmtId="164" fontId="2" fillId="0" borderId="13" xfId="0" applyNumberFormat="1" applyFont="1" applyBorder="1" applyAlignment="1">
      <alignment horizontal="center" vertical="center" wrapText="1"/>
    </xf>
    <xf numFmtId="166" fontId="15" fillId="0" borderId="0" xfId="0" applyNumberFormat="1" applyFont="1" applyAlignment="1">
      <alignment vertical="center"/>
    </xf>
    <xf numFmtId="0" fontId="15" fillId="0" borderId="0" xfId="0" applyFont="1" applyAlignment="1">
      <alignment horizontal="right" vertical="center"/>
    </xf>
    <xf numFmtId="0" fontId="15" fillId="0" borderId="0" xfId="0" applyFont="1" applyAlignment="1">
      <alignment horizontal="left" vertical="center"/>
    </xf>
    <xf numFmtId="0" fontId="2" fillId="0" borderId="0" xfId="0" applyFont="1" applyAlignment="1">
      <alignment horizontal="left" vertical="center"/>
    </xf>
    <xf numFmtId="49" fontId="15" fillId="5" borderId="1" xfId="12" applyNumberFormat="1" applyFont="1" applyFill="1" applyBorder="1" applyAlignment="1" applyProtection="1">
      <alignment horizontal="left" vertical="center"/>
    </xf>
    <xf numFmtId="0" fontId="15" fillId="5" borderId="23" xfId="0" applyFont="1" applyFill="1" applyBorder="1" applyAlignment="1">
      <alignment horizontal="left" vertical="center"/>
    </xf>
    <xf numFmtId="0" fontId="15" fillId="5" borderId="1" xfId="0" applyFont="1" applyFill="1" applyBorder="1" applyAlignment="1">
      <alignment horizontal="center" vertical="center"/>
    </xf>
    <xf numFmtId="4" fontId="15" fillId="5" borderId="1" xfId="0" applyNumberFormat="1" applyFont="1" applyFill="1" applyBorder="1" applyAlignment="1">
      <alignment vertical="center"/>
    </xf>
    <xf numFmtId="0" fontId="15" fillId="7" borderId="1" xfId="0" applyFont="1" applyFill="1" applyBorder="1" applyAlignment="1">
      <alignment horizontal="left" vertical="center"/>
    </xf>
    <xf numFmtId="49" fontId="15" fillId="7" borderId="1" xfId="12" applyNumberFormat="1" applyFont="1" applyFill="1" applyBorder="1" applyAlignment="1" applyProtection="1">
      <alignment horizontal="left" vertical="center"/>
    </xf>
    <xf numFmtId="0" fontId="15" fillId="7" borderId="23" xfId="0" applyFont="1" applyFill="1" applyBorder="1" applyAlignment="1">
      <alignment horizontal="left" vertical="center"/>
    </xf>
    <xf numFmtId="0" fontId="15" fillId="7" borderId="1" xfId="0" applyFont="1" applyFill="1" applyBorder="1" applyAlignment="1">
      <alignment horizontal="center" vertical="center"/>
    </xf>
    <xf numFmtId="4" fontId="15" fillId="7" borderId="1" xfId="0" applyNumberFormat="1" applyFont="1" applyFill="1" applyBorder="1" applyAlignment="1">
      <alignment vertical="center"/>
    </xf>
    <xf numFmtId="49" fontId="15" fillId="0" borderId="1" xfId="12" applyNumberFormat="1" applyFont="1" applyFill="1" applyBorder="1" applyAlignment="1" applyProtection="1">
      <alignment horizontal="left" vertical="center"/>
    </xf>
    <xf numFmtId="0" fontId="15" fillId="0" borderId="23" xfId="0" applyFont="1" applyFill="1" applyBorder="1" applyAlignment="1">
      <alignment horizontal="left" vertical="center"/>
    </xf>
    <xf numFmtId="0" fontId="15" fillId="0" borderId="1" xfId="0" applyFont="1" applyFill="1" applyBorder="1" applyAlignment="1">
      <alignment horizontal="center" vertical="center"/>
    </xf>
    <xf numFmtId="4" fontId="15" fillId="0" borderId="1" xfId="0" applyNumberFormat="1" applyFont="1" applyFill="1" applyBorder="1" applyAlignment="1">
      <alignment vertical="center"/>
    </xf>
    <xf numFmtId="0" fontId="15" fillId="11" borderId="1" xfId="0" applyFont="1" applyFill="1" applyBorder="1" applyAlignment="1">
      <alignment horizontal="left" vertical="center"/>
    </xf>
    <xf numFmtId="4" fontId="10" fillId="0" borderId="1" xfId="0" applyNumberFormat="1" applyFont="1" applyFill="1" applyBorder="1" applyAlignment="1">
      <alignment vertical="center"/>
    </xf>
    <xf numFmtId="2" fontId="22" fillId="0" borderId="1" xfId="0" applyNumberFormat="1" applyFont="1" applyFill="1" applyBorder="1" applyAlignment="1">
      <alignment horizontal="left" vertical="center" wrapText="1"/>
    </xf>
    <xf numFmtId="2" fontId="23" fillId="0" borderId="1" xfId="0" applyNumberFormat="1" applyFont="1" applyFill="1" applyBorder="1" applyAlignment="1">
      <alignment horizontal="left" vertical="center" wrapText="1"/>
    </xf>
    <xf numFmtId="2" fontId="24" fillId="0" borderId="1" xfId="0" applyNumberFormat="1" applyFont="1" applyFill="1" applyBorder="1" applyAlignment="1">
      <alignment horizontal="justify" wrapText="1"/>
    </xf>
    <xf numFmtId="2" fontId="25" fillId="0" borderId="1" xfId="0" applyNumberFormat="1" applyFont="1" applyFill="1" applyBorder="1" applyAlignment="1">
      <alignment horizontal="justify" wrapText="1"/>
    </xf>
    <xf numFmtId="2" fontId="22" fillId="0" borderId="1" xfId="0" applyNumberFormat="1" applyFont="1" applyFill="1" applyBorder="1" applyAlignment="1">
      <alignment horizontal="left" vertical="center" wrapText="1" shrinkToFit="1"/>
    </xf>
    <xf numFmtId="49" fontId="22" fillId="0" borderId="1" xfId="0" applyNumberFormat="1" applyFont="1" applyFill="1" applyBorder="1" applyAlignment="1">
      <alignment horizontal="left" vertical="center" wrapText="1" shrinkToFit="1"/>
    </xf>
    <xf numFmtId="2" fontId="24" fillId="0" borderId="1" xfId="0" applyNumberFormat="1" applyFont="1" applyFill="1" applyBorder="1" applyAlignment="1">
      <alignment wrapText="1"/>
    </xf>
    <xf numFmtId="2" fontId="25" fillId="0" borderId="1" xfId="0" applyNumberFormat="1" applyFont="1" applyFill="1" applyBorder="1" applyAlignment="1">
      <alignment horizontal="left" vertical="center" wrapText="1"/>
    </xf>
    <xf numFmtId="2" fontId="24" fillId="0" borderId="1" xfId="0" applyNumberFormat="1" applyFont="1" applyFill="1" applyBorder="1" applyAlignment="1">
      <alignment horizontal="left" vertical="center" wrapText="1"/>
    </xf>
    <xf numFmtId="14" fontId="2" fillId="0" borderId="1" xfId="1" applyNumberFormat="1" applyFont="1" applyFill="1" applyBorder="1" applyAlignment="1">
      <alignment horizontal="left" vertical="center" wrapText="1"/>
    </xf>
    <xf numFmtId="0" fontId="10" fillId="0" borderId="1" xfId="0" applyFont="1" applyFill="1" applyBorder="1" applyAlignment="1">
      <alignment horizontal="center" vertical="center"/>
    </xf>
    <xf numFmtId="3" fontId="10" fillId="0" borderId="1" xfId="0" applyNumberFormat="1" applyFont="1" applyFill="1" applyBorder="1" applyAlignment="1">
      <alignment horizontal="center" vertical="center"/>
    </xf>
    <xf numFmtId="0" fontId="0" fillId="0" borderId="1" xfId="0" applyFont="1" applyBorder="1" applyAlignment="1">
      <alignment horizontal="left" vertical="center" wrapText="1"/>
    </xf>
    <xf numFmtId="0" fontId="7" fillId="0" borderId="1" xfId="0" applyFont="1" applyBorder="1" applyAlignment="1">
      <alignment horizontal="left" vertical="center" wrapText="1"/>
    </xf>
    <xf numFmtId="14" fontId="15" fillId="0" borderId="1" xfId="1" applyNumberFormat="1" applyFont="1" applyFill="1" applyBorder="1" applyAlignment="1">
      <alignment horizontal="left" vertical="center" wrapText="1"/>
    </xf>
    <xf numFmtId="2" fontId="25" fillId="13" borderId="1" xfId="0" applyNumberFormat="1" applyFont="1" applyFill="1" applyBorder="1" applyAlignment="1">
      <alignment horizontal="justify" wrapText="1"/>
    </xf>
    <xf numFmtId="4" fontId="10" fillId="13" borderId="1" xfId="0" applyNumberFormat="1" applyFont="1" applyFill="1" applyBorder="1" applyAlignment="1">
      <alignment vertical="center"/>
    </xf>
    <xf numFmtId="4" fontId="10" fillId="14" borderId="1" xfId="0" applyNumberFormat="1" applyFont="1" applyFill="1" applyBorder="1" applyAlignment="1">
      <alignment vertical="center"/>
    </xf>
    <xf numFmtId="0" fontId="15" fillId="13" borderId="1" xfId="0" applyFont="1" applyFill="1" applyBorder="1" applyAlignment="1">
      <alignment horizontal="left" vertical="center"/>
    </xf>
    <xf numFmtId="1" fontId="15" fillId="13" borderId="1" xfId="1" applyNumberFormat="1" applyFont="1" applyFill="1" applyBorder="1" applyAlignment="1">
      <alignment horizontal="center" vertical="center"/>
    </xf>
    <xf numFmtId="2" fontId="23" fillId="13" borderId="1" xfId="0" applyNumberFormat="1" applyFont="1" applyFill="1" applyBorder="1" applyAlignment="1">
      <alignment horizontal="left" vertical="center" wrapText="1"/>
    </xf>
    <xf numFmtId="0" fontId="2" fillId="0" borderId="0" xfId="0" applyFont="1" applyAlignment="1">
      <alignment horizontal="center" vertical="center"/>
    </xf>
    <xf numFmtId="49" fontId="15" fillId="11" borderId="1" xfId="12" applyNumberFormat="1" applyFont="1" applyFill="1" applyBorder="1" applyAlignment="1" applyProtection="1">
      <alignment horizontal="left" vertical="center"/>
    </xf>
    <xf numFmtId="0" fontId="15" fillId="11" borderId="23" xfId="0" applyFont="1" applyFill="1" applyBorder="1" applyAlignment="1">
      <alignment horizontal="left" vertical="center"/>
    </xf>
    <xf numFmtId="0" fontId="15" fillId="11" borderId="1" xfId="0" applyFont="1" applyFill="1" applyBorder="1" applyAlignment="1">
      <alignment horizontal="center" vertical="center"/>
    </xf>
    <xf numFmtId="4" fontId="15" fillId="11" borderId="1" xfId="0" applyNumberFormat="1" applyFont="1" applyFill="1" applyBorder="1" applyAlignment="1">
      <alignment vertical="center"/>
    </xf>
    <xf numFmtId="49" fontId="2" fillId="0" borderId="1" xfId="12" applyNumberFormat="1" applyFont="1" applyFill="1" applyBorder="1" applyAlignment="1" applyProtection="1">
      <alignment horizontal="left" vertical="center"/>
    </xf>
    <xf numFmtId="0" fontId="2" fillId="0" borderId="23" xfId="0" applyFont="1" applyFill="1" applyBorder="1" applyAlignment="1">
      <alignment horizontal="left" vertical="center"/>
    </xf>
    <xf numFmtId="0" fontId="2" fillId="0" borderId="1" xfId="0" applyFont="1" applyFill="1" applyBorder="1" applyAlignment="1">
      <alignment horizontal="center" vertical="center"/>
    </xf>
    <xf numFmtId="4" fontId="2" fillId="0" borderId="1" xfId="0" applyNumberFormat="1" applyFont="1" applyFill="1" applyBorder="1" applyAlignment="1">
      <alignment vertical="center"/>
    </xf>
    <xf numFmtId="49" fontId="15" fillId="6" borderId="1" xfId="12" applyNumberFormat="1" applyFont="1" applyFill="1" applyBorder="1" applyAlignment="1" applyProtection="1">
      <alignment horizontal="left" vertical="center"/>
    </xf>
    <xf numFmtId="0" fontId="15" fillId="6" borderId="23" xfId="0" applyFont="1" applyFill="1" applyBorder="1" applyAlignment="1">
      <alignment horizontal="left" vertical="center"/>
    </xf>
    <xf numFmtId="0" fontId="15" fillId="6" borderId="1" xfId="0" applyFont="1" applyFill="1" applyBorder="1" applyAlignment="1">
      <alignment horizontal="center" vertical="center"/>
    </xf>
    <xf numFmtId="4" fontId="15" fillId="6" borderId="1" xfId="0" applyNumberFormat="1" applyFont="1" applyFill="1" applyBorder="1" applyAlignment="1">
      <alignment vertical="center"/>
    </xf>
    <xf numFmtId="39" fontId="15" fillId="6" borderId="1" xfId="13" applyNumberFormat="1" applyFont="1" applyFill="1" applyBorder="1" applyAlignment="1" applyProtection="1">
      <alignment vertical="center"/>
    </xf>
    <xf numFmtId="39" fontId="15" fillId="5" borderId="1" xfId="13" applyNumberFormat="1" applyFont="1" applyFill="1" applyBorder="1" applyAlignment="1" applyProtection="1">
      <alignment vertical="center"/>
    </xf>
    <xf numFmtId="39" fontId="15" fillId="7" borderId="1" xfId="13" applyNumberFormat="1" applyFont="1" applyFill="1" applyBorder="1" applyAlignment="1" applyProtection="1">
      <alignment vertical="center"/>
    </xf>
    <xf numFmtId="39" fontId="15" fillId="11" borderId="1" xfId="13" applyNumberFormat="1" applyFont="1" applyFill="1" applyBorder="1" applyAlignment="1" applyProtection="1">
      <alignment vertical="center"/>
    </xf>
    <xf numFmtId="0" fontId="28" fillId="0" borderId="1" xfId="0" applyFont="1" applyBorder="1" applyAlignment="1">
      <alignment vertical="center"/>
    </xf>
    <xf numFmtId="0" fontId="28" fillId="6" borderId="1" xfId="0" applyFont="1" applyFill="1" applyBorder="1" applyAlignment="1">
      <alignment vertical="center"/>
    </xf>
    <xf numFmtId="4" fontId="28" fillId="6" borderId="1" xfId="0" applyNumberFormat="1" applyFont="1" applyFill="1" applyBorder="1" applyAlignment="1">
      <alignment vertical="center"/>
    </xf>
    <xf numFmtId="0" fontId="28" fillId="5" borderId="1" xfId="0" applyFont="1" applyFill="1" applyBorder="1" applyAlignment="1">
      <alignment vertical="center"/>
    </xf>
    <xf numFmtId="4" fontId="28" fillId="5" borderId="1" xfId="0" applyNumberFormat="1" applyFont="1" applyFill="1" applyBorder="1" applyAlignment="1">
      <alignment vertical="center"/>
    </xf>
    <xf numFmtId="0" fontId="28" fillId="7" borderId="1" xfId="0" applyFont="1" applyFill="1" applyBorder="1" applyAlignment="1">
      <alignment vertical="center"/>
    </xf>
    <xf numFmtId="4" fontId="28" fillId="7" borderId="1" xfId="0" applyNumberFormat="1" applyFont="1" applyFill="1" applyBorder="1" applyAlignment="1">
      <alignment vertical="center"/>
    </xf>
    <xf numFmtId="0" fontId="28" fillId="11" borderId="1" xfId="0" applyFont="1" applyFill="1" applyBorder="1" applyAlignment="1">
      <alignment vertical="center"/>
    </xf>
    <xf numFmtId="4" fontId="28" fillId="11" borderId="1" xfId="0" applyNumberFormat="1" applyFont="1" applyFill="1" applyBorder="1" applyAlignment="1">
      <alignment vertical="center"/>
    </xf>
    <xf numFmtId="4" fontId="28" fillId="0" borderId="1" xfId="0" applyNumberFormat="1" applyFont="1" applyBorder="1" applyAlignment="1">
      <alignment vertical="center"/>
    </xf>
    <xf numFmtId="0" fontId="12" fillId="0" borderId="1" xfId="0" applyFont="1" applyBorder="1" applyAlignment="1">
      <alignment vertical="center"/>
    </xf>
    <xf numFmtId="4" fontId="12" fillId="0" borderId="1" xfId="0" applyNumberFormat="1" applyFont="1" applyBorder="1" applyAlignment="1">
      <alignment vertic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15" fillId="0" borderId="0" xfId="0" applyFont="1" applyAlignment="1"/>
    <xf numFmtId="0" fontId="15" fillId="0" borderId="0" xfId="0" applyFont="1" applyAlignment="1">
      <alignment horizontal="left" vertical="center"/>
    </xf>
    <xf numFmtId="4" fontId="31" fillId="4" borderId="0" xfId="0" applyNumberFormat="1" applyFont="1" applyFill="1" applyBorder="1" applyAlignment="1">
      <alignment vertical="center"/>
    </xf>
    <xf numFmtId="0" fontId="28" fillId="0" borderId="0" xfId="0" applyFont="1" applyAlignment="1">
      <alignment vertical="center"/>
    </xf>
    <xf numFmtId="0" fontId="8" fillId="15" borderId="1" xfId="0" applyFont="1" applyFill="1" applyBorder="1" applyAlignment="1">
      <alignment vertical="center"/>
    </xf>
    <xf numFmtId="0" fontId="28" fillId="16" borderId="1" xfId="0" applyFont="1" applyFill="1" applyBorder="1" applyAlignment="1">
      <alignment vertical="center"/>
    </xf>
    <xf numFmtId="4" fontId="28" fillId="0" borderId="0" xfId="0" applyNumberFormat="1" applyFont="1" applyAlignment="1">
      <alignment vertical="center"/>
    </xf>
    <xf numFmtId="4" fontId="8" fillId="0" borderId="0" xfId="0" applyNumberFormat="1" applyFont="1" applyFill="1" applyBorder="1" applyAlignment="1">
      <alignment vertical="center"/>
    </xf>
    <xf numFmtId="4" fontId="28" fillId="0" borderId="0" xfId="0" applyNumberFormat="1" applyFont="1" applyFill="1" applyAlignment="1">
      <alignment vertical="center"/>
    </xf>
    <xf numFmtId="4" fontId="8" fillId="0" borderId="1" xfId="0" applyNumberFormat="1" applyFont="1" applyFill="1" applyBorder="1" applyAlignment="1">
      <alignment vertical="center"/>
    </xf>
    <xf numFmtId="4" fontId="8" fillId="14" borderId="1" xfId="0" applyNumberFormat="1" applyFont="1" applyFill="1" applyBorder="1" applyAlignment="1">
      <alignment vertical="center"/>
    </xf>
    <xf numFmtId="4" fontId="8" fillId="13" borderId="1" xfId="0" applyNumberFormat="1" applyFont="1" applyFill="1" applyBorder="1" applyAlignment="1">
      <alignment vertical="center"/>
    </xf>
    <xf numFmtId="4" fontId="15" fillId="0" borderId="0" xfId="0" applyNumberFormat="1" applyFont="1" applyAlignment="1"/>
    <xf numFmtId="4" fontId="11" fillId="5" borderId="1" xfId="0" applyNumberFormat="1" applyFont="1" applyFill="1" applyBorder="1" applyAlignment="1">
      <alignment vertical="center"/>
    </xf>
    <xf numFmtId="4" fontId="11" fillId="7" borderId="1" xfId="0" applyNumberFormat="1" applyFont="1" applyFill="1" applyBorder="1" applyAlignment="1">
      <alignment vertical="center"/>
    </xf>
    <xf numFmtId="4" fontId="11" fillId="11" borderId="1" xfId="0" applyNumberFormat="1" applyFont="1" applyFill="1" applyBorder="1" applyAlignment="1">
      <alignment vertical="center"/>
    </xf>
    <xf numFmtId="14" fontId="2" fillId="13" borderId="1" xfId="1" applyNumberFormat="1" applyFont="1" applyFill="1" applyBorder="1" applyAlignment="1">
      <alignment horizontal="left" vertical="center" wrapText="1"/>
    </xf>
    <xf numFmtId="0" fontId="2" fillId="13" borderId="1" xfId="0" applyFont="1" applyFill="1" applyBorder="1" applyAlignment="1">
      <alignment horizontal="left" vertical="center"/>
    </xf>
    <xf numFmtId="1" fontId="2" fillId="13" borderId="1" xfId="1" applyNumberFormat="1" applyFont="1" applyFill="1" applyBorder="1" applyAlignment="1">
      <alignment horizontal="center" vertical="center"/>
    </xf>
    <xf numFmtId="4" fontId="10" fillId="4" borderId="0" xfId="0" applyNumberFormat="1" applyFont="1" applyFill="1" applyBorder="1" applyAlignment="1">
      <alignment horizontal="right" vertical="center"/>
    </xf>
    <xf numFmtId="0" fontId="10" fillId="14" borderId="1" xfId="0" applyFont="1" applyFill="1" applyBorder="1" applyAlignment="1">
      <alignment horizontal="left" vertical="center"/>
    </xf>
    <xf numFmtId="4" fontId="8" fillId="13" borderId="1" xfId="0" applyNumberFormat="1" applyFont="1" applyFill="1" applyBorder="1" applyAlignment="1">
      <alignment horizontal="center" vertical="center"/>
    </xf>
    <xf numFmtId="2" fontId="23" fillId="18" borderId="1" xfId="0" applyNumberFormat="1" applyFont="1" applyFill="1" applyBorder="1" applyAlignment="1">
      <alignment horizontal="left" vertical="center" wrapText="1"/>
    </xf>
    <xf numFmtId="4" fontId="10" fillId="18" borderId="1" xfId="0" applyNumberFormat="1" applyFont="1" applyFill="1" applyBorder="1" applyAlignment="1">
      <alignment vertical="center"/>
    </xf>
    <xf numFmtId="0" fontId="23" fillId="0" borderId="13" xfId="0" applyFont="1" applyBorder="1" applyAlignment="1">
      <alignment horizontal="center" wrapText="1"/>
    </xf>
    <xf numFmtId="0" fontId="23" fillId="0" borderId="1" xfId="0" applyFont="1" applyBorder="1" applyAlignment="1">
      <alignment horizontal="center" wrapText="1"/>
    </xf>
    <xf numFmtId="0" fontId="33" fillId="0" borderId="1" xfId="0" applyFont="1" applyBorder="1" applyAlignment="1">
      <alignment horizontal="center" vertical="center" wrapText="1"/>
    </xf>
    <xf numFmtId="0" fontId="34" fillId="0" borderId="0" xfId="0" applyFont="1" applyAlignment="1">
      <alignment horizontal="center" vertical="center"/>
    </xf>
    <xf numFmtId="0" fontId="34" fillId="0" borderId="1" xfId="0" applyFont="1" applyBorder="1" applyAlignment="1">
      <alignment horizontal="center" vertical="center"/>
    </xf>
    <xf numFmtId="0" fontId="34" fillId="0" borderId="1" xfId="0" applyFont="1" applyFill="1" applyBorder="1" applyAlignment="1">
      <alignment horizontal="center" vertical="center"/>
    </xf>
    <xf numFmtId="0" fontId="36" fillId="0" borderId="1" xfId="0" applyFont="1" applyBorder="1" applyAlignment="1">
      <alignment horizontal="center" vertical="center"/>
    </xf>
    <xf numFmtId="0" fontId="2" fillId="0" borderId="23" xfId="0" applyFont="1" applyBorder="1" applyAlignment="1">
      <alignment horizontal="center" vertical="center"/>
    </xf>
    <xf numFmtId="14" fontId="2" fillId="0" borderId="23" xfId="1" applyNumberFormat="1" applyFont="1" applyFill="1" applyBorder="1" applyAlignment="1">
      <alignment horizontal="left" vertical="center"/>
    </xf>
    <xf numFmtId="14" fontId="15" fillId="6" borderId="23" xfId="1" applyNumberFormat="1" applyFont="1" applyFill="1" applyBorder="1" applyAlignment="1">
      <alignment horizontal="left" vertical="center"/>
    </xf>
    <xf numFmtId="14" fontId="15" fillId="5" borderId="23" xfId="1" applyNumberFormat="1" applyFont="1" applyFill="1" applyBorder="1" applyAlignment="1">
      <alignment horizontal="left" vertical="center"/>
    </xf>
    <xf numFmtId="14" fontId="15" fillId="7" borderId="23" xfId="1" applyNumberFormat="1" applyFont="1" applyFill="1" applyBorder="1" applyAlignment="1">
      <alignment horizontal="left" vertical="center"/>
    </xf>
    <xf numFmtId="14" fontId="15" fillId="11" borderId="23" xfId="1" applyNumberFormat="1" applyFont="1" applyFill="1" applyBorder="1" applyAlignment="1">
      <alignment horizontal="left" vertical="center"/>
    </xf>
    <xf numFmtId="14" fontId="15" fillId="0" borderId="23" xfId="1" applyNumberFormat="1" applyFont="1" applyFill="1" applyBorder="1" applyAlignment="1">
      <alignment horizontal="left" vertical="center"/>
    </xf>
    <xf numFmtId="3" fontId="15" fillId="0" borderId="0" xfId="0" applyNumberFormat="1" applyFont="1" applyAlignment="1">
      <alignment horizontal="right"/>
    </xf>
    <xf numFmtId="0" fontId="0" fillId="20" borderId="0" xfId="0" applyFill="1" applyBorder="1"/>
    <xf numFmtId="0" fontId="39" fillId="20" borderId="31" xfId="0" applyFont="1" applyFill="1" applyBorder="1" applyAlignment="1">
      <alignment wrapText="1"/>
    </xf>
    <xf numFmtId="0" fontId="40" fillId="20" borderId="32" xfId="0" applyFont="1" applyFill="1" applyBorder="1" applyAlignment="1">
      <alignment horizontal="left" wrapText="1"/>
    </xf>
    <xf numFmtId="0" fontId="41" fillId="20" borderId="0" xfId="0" applyFont="1" applyFill="1" applyBorder="1"/>
    <xf numFmtId="14" fontId="40" fillId="20" borderId="32" xfId="0" applyNumberFormat="1" applyFont="1" applyFill="1" applyBorder="1" applyAlignment="1">
      <alignment horizontal="left" wrapText="1"/>
    </xf>
    <xf numFmtId="0" fontId="2" fillId="21" borderId="1" xfId="0" applyFont="1" applyFill="1" applyBorder="1" applyAlignment="1">
      <alignment horizontal="left" vertical="center"/>
    </xf>
    <xf numFmtId="1" fontId="2" fillId="21" borderId="1" xfId="1" applyNumberFormat="1" applyFont="1" applyFill="1" applyBorder="1" applyAlignment="1">
      <alignment horizontal="center" vertical="center"/>
    </xf>
    <xf numFmtId="0" fontId="15" fillId="21" borderId="1" xfId="0" applyFont="1" applyFill="1" applyBorder="1" applyAlignment="1">
      <alignment horizontal="left" vertical="center"/>
    </xf>
    <xf numFmtId="1" fontId="15" fillId="21" borderId="1" xfId="1" applyNumberFormat="1" applyFont="1" applyFill="1" applyBorder="1" applyAlignment="1">
      <alignment horizontal="center" vertical="center"/>
    </xf>
    <xf numFmtId="0" fontId="8" fillId="4" borderId="1" xfId="0" applyFont="1" applyFill="1" applyBorder="1" applyAlignment="1">
      <alignment horizontal="center" vertical="center"/>
    </xf>
    <xf numFmtId="3" fontId="8" fillId="4" borderId="1" xfId="0" applyNumberFormat="1" applyFont="1" applyFill="1" applyBorder="1" applyAlignment="1">
      <alignment horizontal="center" vertical="center"/>
    </xf>
    <xf numFmtId="0" fontId="15" fillId="0" borderId="0" xfId="0" applyFont="1" applyAlignment="1">
      <alignment horizontal="left" vertical="center" wrapText="1"/>
    </xf>
    <xf numFmtId="0" fontId="15" fillId="0" borderId="0" xfId="0" applyFont="1" applyAlignment="1"/>
    <xf numFmtId="0" fontId="2" fillId="0" borderId="0" xfId="0" applyFont="1" applyAlignment="1">
      <alignment horizontal="center" vertical="center"/>
    </xf>
    <xf numFmtId="0" fontId="8" fillId="12" borderId="23" xfId="0" applyFont="1" applyFill="1" applyBorder="1" applyAlignment="1">
      <alignment horizontal="right" vertical="center"/>
    </xf>
    <xf numFmtId="0" fontId="8" fillId="12" borderId="24" xfId="0" applyFont="1" applyFill="1" applyBorder="1" applyAlignment="1">
      <alignment horizontal="right" vertical="center"/>
    </xf>
    <xf numFmtId="0" fontId="10" fillId="4" borderId="0" xfId="0" applyFont="1" applyFill="1" applyBorder="1" applyAlignment="1">
      <alignment horizontal="left" vertical="center"/>
    </xf>
    <xf numFmtId="0" fontId="15" fillId="0" borderId="0" xfId="0" applyFont="1" applyAlignment="1">
      <alignment vertical="center" wrapText="1"/>
    </xf>
    <xf numFmtId="49" fontId="15" fillId="13" borderId="1" xfId="12" applyNumberFormat="1" applyFont="1" applyFill="1" applyBorder="1" applyAlignment="1" applyProtection="1">
      <alignment horizontal="left" vertical="center"/>
    </xf>
    <xf numFmtId="0" fontId="15" fillId="13" borderId="23" xfId="0" applyFont="1" applyFill="1" applyBorder="1" applyAlignment="1">
      <alignment horizontal="left" vertical="center"/>
    </xf>
    <xf numFmtId="0" fontId="15" fillId="13" borderId="1" xfId="0" applyFont="1" applyFill="1" applyBorder="1" applyAlignment="1">
      <alignment horizontal="center" vertical="center"/>
    </xf>
    <xf numFmtId="4" fontId="15" fillId="13" borderId="1" xfId="0" applyNumberFormat="1" applyFont="1" applyFill="1" applyBorder="1" applyAlignment="1">
      <alignment vertical="center"/>
    </xf>
    <xf numFmtId="49" fontId="15" fillId="22" borderId="1" xfId="12" applyNumberFormat="1" applyFont="1" applyFill="1" applyBorder="1" applyAlignment="1" applyProtection="1">
      <alignment horizontal="left" vertical="center"/>
    </xf>
    <xf numFmtId="0" fontId="15" fillId="22" borderId="23" xfId="0" applyFont="1" applyFill="1" applyBorder="1" applyAlignment="1">
      <alignment horizontal="left" vertical="center"/>
    </xf>
    <xf numFmtId="0" fontId="15" fillId="22" borderId="1" xfId="0" applyFont="1" applyFill="1" applyBorder="1" applyAlignment="1">
      <alignment horizontal="center" vertical="center"/>
    </xf>
    <xf numFmtId="4" fontId="15" fillId="22" borderId="1" xfId="0" applyNumberFormat="1" applyFont="1" applyFill="1" applyBorder="1" applyAlignment="1">
      <alignment vertical="center"/>
    </xf>
    <xf numFmtId="49" fontId="15" fillId="23" borderId="1" xfId="12" applyNumberFormat="1" applyFont="1" applyFill="1" applyBorder="1" applyAlignment="1" applyProtection="1">
      <alignment horizontal="left" vertical="center"/>
    </xf>
    <xf numFmtId="0" fontId="15" fillId="23" borderId="23" xfId="0" applyFont="1" applyFill="1" applyBorder="1" applyAlignment="1">
      <alignment horizontal="left" vertical="center"/>
    </xf>
    <xf numFmtId="0" fontId="15" fillId="23" borderId="1" xfId="0" applyFont="1" applyFill="1" applyBorder="1" applyAlignment="1">
      <alignment horizontal="center" vertical="center"/>
    </xf>
    <xf numFmtId="4" fontId="15" fillId="23" borderId="1" xfId="0" applyNumberFormat="1" applyFont="1" applyFill="1" applyBorder="1" applyAlignment="1">
      <alignment vertical="center"/>
    </xf>
    <xf numFmtId="49" fontId="15" fillId="24" borderId="1" xfId="12" applyNumberFormat="1" applyFont="1" applyFill="1" applyBorder="1" applyAlignment="1" applyProtection="1">
      <alignment horizontal="left" vertical="center"/>
    </xf>
    <xf numFmtId="0" fontId="15" fillId="24" borderId="23" xfId="0" applyFont="1" applyFill="1" applyBorder="1" applyAlignment="1">
      <alignment horizontal="left" vertical="center"/>
    </xf>
    <xf numFmtId="0" fontId="15" fillId="24" borderId="1" xfId="0" applyFont="1" applyFill="1" applyBorder="1" applyAlignment="1">
      <alignment horizontal="center" vertical="center"/>
    </xf>
    <xf numFmtId="4" fontId="15" fillId="24" borderId="1" xfId="0" applyNumberFormat="1" applyFont="1" applyFill="1" applyBorder="1" applyAlignment="1">
      <alignment vertical="center"/>
    </xf>
    <xf numFmtId="49" fontId="15" fillId="25" borderId="1" xfId="12" applyNumberFormat="1" applyFont="1" applyFill="1" applyBorder="1" applyAlignment="1" applyProtection="1">
      <alignment horizontal="left" vertical="center"/>
    </xf>
    <xf numFmtId="0" fontId="15" fillId="25" borderId="23" xfId="0" applyFont="1" applyFill="1" applyBorder="1" applyAlignment="1">
      <alignment horizontal="left" vertical="center"/>
    </xf>
    <xf numFmtId="0" fontId="15" fillId="25" borderId="1" xfId="0" applyFont="1" applyFill="1" applyBorder="1" applyAlignment="1">
      <alignment horizontal="center" vertical="center"/>
    </xf>
    <xf numFmtId="4" fontId="15" fillId="25" borderId="1" xfId="0" applyNumberFormat="1" applyFont="1" applyFill="1" applyBorder="1" applyAlignment="1">
      <alignment vertical="center"/>
    </xf>
    <xf numFmtId="14" fontId="15" fillId="13" borderId="23" xfId="1" applyNumberFormat="1" applyFont="1" applyFill="1" applyBorder="1" applyAlignment="1">
      <alignment horizontal="left" vertical="center"/>
    </xf>
    <xf numFmtId="39" fontId="15" fillId="13" borderId="1" xfId="13" applyNumberFormat="1" applyFont="1" applyFill="1" applyBorder="1" applyAlignment="1" applyProtection="1">
      <alignment vertical="center"/>
    </xf>
    <xf numFmtId="0" fontId="15" fillId="23" borderId="1" xfId="0" applyFont="1" applyFill="1" applyBorder="1" applyAlignment="1">
      <alignment horizontal="left" vertical="center"/>
    </xf>
    <xf numFmtId="14" fontId="15" fillId="23" borderId="23" xfId="1" applyNumberFormat="1" applyFont="1" applyFill="1" applyBorder="1" applyAlignment="1">
      <alignment horizontal="left" vertical="center"/>
    </xf>
    <xf numFmtId="39" fontId="15" fillId="23" borderId="1" xfId="13" applyNumberFormat="1" applyFont="1" applyFill="1" applyBorder="1" applyAlignment="1" applyProtection="1">
      <alignment vertical="center"/>
    </xf>
    <xf numFmtId="0" fontId="15" fillId="22" borderId="1" xfId="0" applyFont="1" applyFill="1" applyBorder="1" applyAlignment="1">
      <alignment horizontal="left" vertical="center"/>
    </xf>
    <xf numFmtId="14" fontId="15" fillId="22" borderId="23" xfId="1" applyNumberFormat="1" applyFont="1" applyFill="1" applyBorder="1" applyAlignment="1">
      <alignment horizontal="left" vertical="center"/>
    </xf>
    <xf numFmtId="39" fontId="15" fillId="22" borderId="1" xfId="13" applyNumberFormat="1" applyFont="1" applyFill="1" applyBorder="1" applyAlignment="1" applyProtection="1">
      <alignment vertical="center"/>
    </xf>
    <xf numFmtId="0" fontId="15" fillId="24" borderId="1" xfId="0" applyFont="1" applyFill="1" applyBorder="1" applyAlignment="1">
      <alignment horizontal="left" vertical="center"/>
    </xf>
    <xf numFmtId="14" fontId="15" fillId="24" borderId="23" xfId="1" applyNumberFormat="1" applyFont="1" applyFill="1" applyBorder="1" applyAlignment="1">
      <alignment horizontal="left" vertical="center"/>
    </xf>
    <xf numFmtId="39" fontId="15" fillId="24" borderId="1" xfId="13" applyNumberFormat="1" applyFont="1" applyFill="1" applyBorder="1" applyAlignment="1" applyProtection="1">
      <alignment vertical="center"/>
    </xf>
    <xf numFmtId="0" fontId="15" fillId="25" borderId="1" xfId="0" applyFont="1" applyFill="1" applyBorder="1" applyAlignment="1">
      <alignment horizontal="left" vertical="center"/>
    </xf>
    <xf numFmtId="14" fontId="15" fillId="25" borderId="23" xfId="1" applyNumberFormat="1" applyFont="1" applyFill="1" applyBorder="1" applyAlignment="1">
      <alignment horizontal="left" vertical="center"/>
    </xf>
    <xf numFmtId="39" fontId="15" fillId="25" borderId="1" xfId="13" applyNumberFormat="1" applyFont="1" applyFill="1" applyBorder="1" applyAlignment="1" applyProtection="1">
      <alignment vertical="center"/>
    </xf>
    <xf numFmtId="4" fontId="0" fillId="0" borderId="1" xfId="11" applyNumberFormat="1" applyFont="1" applyFill="1" applyBorder="1" applyAlignment="1">
      <alignment vertical="center"/>
    </xf>
    <xf numFmtId="0" fontId="0" fillId="13" borderId="1" xfId="0" applyFont="1" applyFill="1" applyBorder="1" applyAlignment="1">
      <alignment horizontal="left" vertical="center" wrapText="1"/>
    </xf>
    <xf numFmtId="0" fontId="8" fillId="27" borderId="23" xfId="0" applyFont="1" applyFill="1" applyBorder="1" applyAlignment="1">
      <alignment horizontal="right" vertical="center"/>
    </xf>
    <xf numFmtId="0" fontId="8" fillId="27" borderId="24" xfId="0" applyFont="1" applyFill="1" applyBorder="1" applyAlignment="1">
      <alignment horizontal="right" vertical="center"/>
    </xf>
    <xf numFmtId="0" fontId="8" fillId="28" borderId="23" xfId="0" applyFont="1" applyFill="1" applyBorder="1" applyAlignment="1">
      <alignment horizontal="right" vertical="center"/>
    </xf>
    <xf numFmtId="0" fontId="8" fillId="28" borderId="24" xfId="0" applyFont="1" applyFill="1" applyBorder="1" applyAlignment="1">
      <alignment horizontal="right" vertical="center"/>
    </xf>
    <xf numFmtId="0" fontId="8" fillId="14" borderId="23" xfId="0" applyFont="1" applyFill="1" applyBorder="1" applyAlignment="1">
      <alignment horizontal="right" vertical="center"/>
    </xf>
    <xf numFmtId="0" fontId="8" fillId="14" borderId="24" xfId="0" applyFont="1" applyFill="1" applyBorder="1" applyAlignment="1">
      <alignment horizontal="right" vertical="center"/>
    </xf>
    <xf numFmtId="0" fontId="8" fillId="29" borderId="23" xfId="0" applyFont="1" applyFill="1" applyBorder="1" applyAlignment="1">
      <alignment horizontal="right" vertical="center"/>
    </xf>
    <xf numFmtId="0" fontId="8" fillId="29" borderId="24" xfId="0" applyFont="1" applyFill="1" applyBorder="1" applyAlignment="1">
      <alignment horizontal="right" vertical="center"/>
    </xf>
    <xf numFmtId="0" fontId="28" fillId="0" borderId="13" xfId="0" applyFont="1" applyBorder="1" applyAlignment="1">
      <alignment horizontal="center" vertical="center"/>
    </xf>
    <xf numFmtId="0" fontId="28" fillId="0" borderId="13" xfId="0" applyFont="1" applyBorder="1" applyAlignment="1">
      <alignment vertical="center"/>
    </xf>
    <xf numFmtId="0" fontId="15" fillId="6" borderId="34" xfId="0" applyFont="1" applyFill="1" applyBorder="1" applyAlignment="1">
      <alignment horizontal="center" vertical="center"/>
    </xf>
    <xf numFmtId="4" fontId="11" fillId="6" borderId="35" xfId="0" applyNumberFormat="1" applyFont="1" applyFill="1" applyBorder="1" applyAlignment="1">
      <alignment vertical="center"/>
    </xf>
    <xf numFmtId="4" fontId="12" fillId="0" borderId="36" xfId="0" applyNumberFormat="1" applyFont="1" applyBorder="1" applyAlignment="1">
      <alignment vertical="center"/>
    </xf>
    <xf numFmtId="0" fontId="15" fillId="5" borderId="30" xfId="0" applyFont="1" applyFill="1" applyBorder="1" applyAlignment="1">
      <alignment horizontal="center" vertical="center"/>
    </xf>
    <xf numFmtId="4" fontId="12" fillId="0" borderId="29" xfId="0" applyNumberFormat="1" applyFont="1" applyBorder="1" applyAlignment="1">
      <alignment vertical="center"/>
    </xf>
    <xf numFmtId="0" fontId="15" fillId="7" borderId="30" xfId="0" applyFont="1" applyFill="1" applyBorder="1" applyAlignment="1">
      <alignment horizontal="center" vertical="center"/>
    </xf>
    <xf numFmtId="0" fontId="15" fillId="11" borderId="30" xfId="0" applyFont="1" applyFill="1" applyBorder="1" applyAlignment="1">
      <alignment horizontal="center" vertical="center"/>
    </xf>
    <xf numFmtId="0" fontId="15" fillId="13" borderId="30" xfId="0" applyFont="1" applyFill="1" applyBorder="1" applyAlignment="1">
      <alignment horizontal="center" vertical="center"/>
    </xf>
    <xf numFmtId="0" fontId="15" fillId="22" borderId="30" xfId="0" applyFont="1" applyFill="1" applyBorder="1" applyAlignment="1">
      <alignment horizontal="center" vertical="center"/>
    </xf>
    <xf numFmtId="0" fontId="15" fillId="23" borderId="30" xfId="0" applyFont="1" applyFill="1" applyBorder="1" applyAlignment="1">
      <alignment horizontal="center" vertical="center"/>
    </xf>
    <xf numFmtId="0" fontId="15" fillId="24" borderId="30" xfId="0" applyFont="1" applyFill="1" applyBorder="1" applyAlignment="1">
      <alignment horizontal="center" vertical="center"/>
    </xf>
    <xf numFmtId="0" fontId="15" fillId="25" borderId="30" xfId="0" applyFont="1" applyFill="1" applyBorder="1" applyAlignment="1">
      <alignment horizontal="center" vertical="center"/>
    </xf>
    <xf numFmtId="0" fontId="8" fillId="0" borderId="37" xfId="0" applyFont="1" applyFill="1" applyBorder="1" applyAlignment="1">
      <alignment horizontal="center" vertical="center"/>
    </xf>
    <xf numFmtId="4" fontId="11" fillId="25" borderId="1" xfId="0" applyNumberFormat="1" applyFont="1" applyFill="1" applyBorder="1" applyAlignment="1">
      <alignment vertical="center"/>
    </xf>
    <xf numFmtId="4" fontId="11" fillId="13" borderId="1" xfId="0" applyNumberFormat="1" applyFont="1" applyFill="1" applyBorder="1" applyAlignment="1">
      <alignment vertical="center"/>
    </xf>
    <xf numFmtId="4" fontId="11" fillId="23" borderId="1" xfId="0" applyNumberFormat="1" applyFont="1" applyFill="1" applyBorder="1" applyAlignment="1">
      <alignment vertical="center"/>
    </xf>
    <xf numFmtId="4" fontId="11" fillId="24" borderId="1" xfId="0" applyNumberFormat="1" applyFont="1" applyFill="1" applyBorder="1" applyAlignment="1">
      <alignment vertical="center"/>
    </xf>
    <xf numFmtId="4" fontId="11" fillId="22" borderId="1" xfId="0" applyNumberFormat="1" applyFont="1" applyFill="1" applyBorder="1" applyAlignment="1">
      <alignment vertical="center"/>
    </xf>
    <xf numFmtId="4" fontId="30" fillId="0" borderId="38" xfId="0" applyNumberFormat="1" applyFont="1" applyFill="1" applyBorder="1" applyAlignment="1">
      <alignment vertical="center"/>
    </xf>
    <xf numFmtId="4" fontId="8" fillId="4" borderId="1" xfId="0" applyNumberFormat="1" applyFont="1" applyFill="1" applyBorder="1" applyAlignment="1">
      <alignment horizontal="right" vertical="center"/>
    </xf>
    <xf numFmtId="4" fontId="15" fillId="6" borderId="1" xfId="0" applyNumberFormat="1" applyFont="1" applyFill="1" applyBorder="1" applyAlignment="1">
      <alignment horizontal="right" vertical="center"/>
    </xf>
    <xf numFmtId="4" fontId="15" fillId="5" borderId="1" xfId="0" applyNumberFormat="1" applyFont="1" applyFill="1" applyBorder="1" applyAlignment="1">
      <alignment horizontal="right" vertical="center"/>
    </xf>
    <xf numFmtId="4" fontId="15" fillId="7" borderId="1" xfId="0" applyNumberFormat="1" applyFont="1" applyFill="1" applyBorder="1" applyAlignment="1">
      <alignment horizontal="right" vertical="center"/>
    </xf>
    <xf numFmtId="4" fontId="15" fillId="11" borderId="1" xfId="0" applyNumberFormat="1" applyFont="1" applyFill="1" applyBorder="1" applyAlignment="1">
      <alignment horizontal="right" vertical="center"/>
    </xf>
    <xf numFmtId="4" fontId="15" fillId="13" borderId="1" xfId="0" applyNumberFormat="1" applyFont="1" applyFill="1" applyBorder="1" applyAlignment="1">
      <alignment horizontal="right" vertical="center"/>
    </xf>
    <xf numFmtId="4" fontId="15" fillId="22" borderId="1" xfId="0" applyNumberFormat="1" applyFont="1" applyFill="1" applyBorder="1" applyAlignment="1">
      <alignment horizontal="right" vertical="center"/>
    </xf>
    <xf numFmtId="4" fontId="15" fillId="23" borderId="1" xfId="0" applyNumberFormat="1" applyFont="1" applyFill="1" applyBorder="1" applyAlignment="1">
      <alignment horizontal="right" vertical="center"/>
    </xf>
    <xf numFmtId="4" fontId="15" fillId="24" borderId="1" xfId="0" applyNumberFormat="1" applyFont="1" applyFill="1" applyBorder="1" applyAlignment="1">
      <alignment horizontal="right" vertical="center"/>
    </xf>
    <xf numFmtId="4" fontId="15" fillId="25" borderId="1" xfId="0" applyNumberFormat="1" applyFont="1" applyFill="1" applyBorder="1" applyAlignment="1">
      <alignment horizontal="right" vertical="center"/>
    </xf>
    <xf numFmtId="4" fontId="10" fillId="4" borderId="1" xfId="0" applyNumberFormat="1" applyFont="1" applyFill="1" applyBorder="1" applyAlignment="1">
      <alignment horizontal="right" vertical="center"/>
    </xf>
    <xf numFmtId="4" fontId="8" fillId="13" borderId="1" xfId="0" applyNumberFormat="1" applyFont="1" applyFill="1" applyBorder="1" applyAlignment="1">
      <alignment horizontal="right" vertical="center"/>
    </xf>
    <xf numFmtId="4" fontId="10" fillId="0" borderId="1" xfId="0" applyNumberFormat="1" applyFont="1" applyFill="1" applyBorder="1" applyAlignment="1">
      <alignment horizontal="right" vertical="center"/>
    </xf>
    <xf numFmtId="4" fontId="8" fillId="14" borderId="1" xfId="0" applyNumberFormat="1" applyFont="1" applyFill="1" applyBorder="1" applyAlignment="1">
      <alignment horizontal="right" vertical="center"/>
    </xf>
    <xf numFmtId="4" fontId="8" fillId="0" borderId="1" xfId="0" applyNumberFormat="1" applyFont="1" applyFill="1" applyBorder="1" applyAlignment="1">
      <alignment horizontal="right" vertical="center"/>
    </xf>
    <xf numFmtId="4" fontId="8" fillId="17" borderId="1" xfId="0" applyNumberFormat="1" applyFont="1" applyFill="1" applyBorder="1" applyAlignment="1">
      <alignment horizontal="right" vertical="center"/>
    </xf>
    <xf numFmtId="4" fontId="8" fillId="19" borderId="1" xfId="0" applyNumberFormat="1" applyFont="1" applyFill="1" applyBorder="1" applyAlignment="1">
      <alignment horizontal="right" vertical="center"/>
    </xf>
    <xf numFmtId="4" fontId="8" fillId="8" borderId="1" xfId="0" applyNumberFormat="1" applyFont="1" applyFill="1" applyBorder="1" applyAlignment="1">
      <alignment horizontal="right" vertical="center"/>
    </xf>
    <xf numFmtId="4" fontId="8" fillId="9" borderId="1" xfId="0" applyNumberFormat="1" applyFont="1" applyFill="1" applyBorder="1" applyAlignment="1">
      <alignment horizontal="right" vertical="center"/>
    </xf>
    <xf numFmtId="4" fontId="8" fillId="10" borderId="1" xfId="0" applyNumberFormat="1" applyFont="1" applyFill="1" applyBorder="1" applyAlignment="1">
      <alignment horizontal="right" vertical="center"/>
    </xf>
    <xf numFmtId="4" fontId="8" fillId="12" borderId="1" xfId="0" applyNumberFormat="1" applyFont="1" applyFill="1" applyBorder="1" applyAlignment="1">
      <alignment horizontal="right" vertical="center"/>
    </xf>
    <xf numFmtId="4" fontId="8" fillId="29" borderId="1" xfId="0" applyNumberFormat="1" applyFont="1" applyFill="1" applyBorder="1" applyAlignment="1">
      <alignment horizontal="right" vertical="center"/>
    </xf>
    <xf numFmtId="4" fontId="8" fillId="27" borderId="1" xfId="0" applyNumberFormat="1" applyFont="1" applyFill="1" applyBorder="1" applyAlignment="1">
      <alignment horizontal="right" vertical="center"/>
    </xf>
    <xf numFmtId="4" fontId="8" fillId="28" borderId="1" xfId="0" applyNumberFormat="1" applyFont="1" applyFill="1" applyBorder="1" applyAlignment="1">
      <alignment horizontal="right" vertical="center"/>
    </xf>
    <xf numFmtId="4" fontId="8" fillId="26" borderId="1" xfId="0" applyNumberFormat="1" applyFont="1" applyFill="1" applyBorder="1" applyAlignment="1">
      <alignment horizontal="right" vertical="center"/>
    </xf>
    <xf numFmtId="4" fontId="8" fillId="4" borderId="0" xfId="0" applyNumberFormat="1" applyFont="1" applyFill="1" applyBorder="1" applyAlignment="1">
      <alignment horizontal="right" vertical="center"/>
    </xf>
    <xf numFmtId="4" fontId="11" fillId="0" borderId="0" xfId="0" applyNumberFormat="1" applyFont="1" applyAlignment="1">
      <alignment horizontal="right" vertical="center"/>
    </xf>
    <xf numFmtId="0" fontId="43" fillId="0" borderId="0" xfId="0" applyFont="1" applyBorder="1" applyAlignment="1">
      <alignment wrapText="1"/>
    </xf>
    <xf numFmtId="0" fontId="15" fillId="11" borderId="43" xfId="0" applyFont="1" applyFill="1" applyBorder="1" applyAlignment="1"/>
    <xf numFmtId="0" fontId="15" fillId="11" borderId="44" xfId="0" applyFont="1" applyFill="1" applyBorder="1" applyAlignment="1"/>
    <xf numFmtId="0" fontId="42" fillId="0" borderId="0" xfId="0" applyFont="1" applyFill="1" applyBorder="1" applyAlignment="1">
      <alignment horizontal="center"/>
    </xf>
    <xf numFmtId="0" fontId="42" fillId="0" borderId="0" xfId="0" applyFont="1" applyFill="1" applyBorder="1" applyAlignment="1">
      <alignment horizontal="left"/>
    </xf>
    <xf numFmtId="0" fontId="42" fillId="0" borderId="0" xfId="0" applyFont="1" applyFill="1" applyBorder="1" applyAlignment="1">
      <alignment horizontal="left" wrapText="1"/>
    </xf>
    <xf numFmtId="0" fontId="43" fillId="0" borderId="0" xfId="0" applyFont="1" applyFill="1" applyBorder="1" applyAlignment="1">
      <alignment horizontal="left"/>
    </xf>
    <xf numFmtId="1" fontId="15" fillId="0" borderId="1" xfId="1" applyNumberFormat="1" applyFont="1" applyFill="1" applyBorder="1" applyAlignment="1">
      <alignment horizontal="center" vertical="center" wrapText="1"/>
    </xf>
    <xf numFmtId="0" fontId="45" fillId="20" borderId="32" xfId="16" applyFill="1" applyBorder="1" applyAlignment="1">
      <alignment horizontal="left" wrapText="1"/>
    </xf>
    <xf numFmtId="0" fontId="38" fillId="20" borderId="0" xfId="0" applyFont="1" applyFill="1" applyBorder="1" applyAlignment="1">
      <alignment horizont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25" xfId="0" applyFont="1" applyBorder="1" applyAlignment="1">
      <alignment horizontal="center" vertical="center" wrapText="1"/>
    </xf>
    <xf numFmtId="0" fontId="35" fillId="0" borderId="14" xfId="0" applyFont="1" applyFill="1" applyBorder="1" applyAlignment="1">
      <alignment horizontal="center" vertical="center"/>
    </xf>
    <xf numFmtId="0" fontId="32" fillId="0" borderId="19"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10" fillId="4" borderId="23" xfId="0" applyFont="1" applyFill="1" applyBorder="1" applyAlignment="1">
      <alignment horizontal="left" vertical="center"/>
    </xf>
    <xf numFmtId="0" fontId="10" fillId="4" borderId="24" xfId="0" applyFont="1" applyFill="1" applyBorder="1" applyAlignment="1">
      <alignment horizontal="left" vertical="center"/>
    </xf>
    <xf numFmtId="0" fontId="10" fillId="4" borderId="25" xfId="0" applyFont="1" applyFill="1" applyBorder="1" applyAlignment="1">
      <alignment horizontal="left" vertical="center"/>
    </xf>
    <xf numFmtId="0" fontId="10" fillId="4" borderId="1" xfId="0" applyFont="1" applyFill="1" applyBorder="1" applyAlignment="1">
      <alignment horizontal="left" vertical="center"/>
    </xf>
    <xf numFmtId="0" fontId="8" fillId="4" borderId="6" xfId="0" applyFont="1" applyFill="1" applyBorder="1" applyAlignment="1">
      <alignment horizontal="left" vertical="center"/>
    </xf>
    <xf numFmtId="0" fontId="9" fillId="0" borderId="7" xfId="0" applyFont="1" applyBorder="1" applyAlignment="1">
      <alignment vertical="center"/>
    </xf>
    <xf numFmtId="49" fontId="8" fillId="0" borderId="17" xfId="0" applyNumberFormat="1" applyFont="1" applyFill="1" applyBorder="1" applyAlignment="1">
      <alignment horizontal="center" vertical="center" wrapText="1"/>
    </xf>
    <xf numFmtId="0" fontId="9" fillId="0" borderId="21" xfId="0" applyFont="1" applyFill="1" applyBorder="1" applyAlignment="1">
      <alignment vertical="center"/>
    </xf>
    <xf numFmtId="0" fontId="8"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4" borderId="7" xfId="0" applyFont="1" applyFill="1" applyBorder="1" applyAlignment="1">
      <alignment horizontal="left" vertical="center"/>
    </xf>
    <xf numFmtId="0" fontId="8" fillId="4" borderId="33" xfId="0" applyFont="1" applyFill="1" applyBorder="1" applyAlignment="1">
      <alignment horizontal="left" vertical="center"/>
    </xf>
    <xf numFmtId="0" fontId="8" fillId="4" borderId="12" xfId="0" applyFont="1" applyFill="1" applyBorder="1" applyAlignment="1">
      <alignment horizontal="left" vertical="center"/>
    </xf>
    <xf numFmtId="0" fontId="9" fillId="0" borderId="8" xfId="0" applyFont="1" applyBorder="1" applyAlignment="1">
      <alignment vertical="center"/>
    </xf>
    <xf numFmtId="0" fontId="10" fillId="4" borderId="13" xfId="0" applyFont="1" applyFill="1" applyBorder="1" applyAlignment="1">
      <alignment horizontal="left" vertical="center"/>
    </xf>
    <xf numFmtId="0" fontId="8" fillId="4" borderId="0" xfId="0" applyFont="1" applyFill="1" applyBorder="1" applyAlignment="1">
      <alignment horizontal="center" vertical="center"/>
    </xf>
    <xf numFmtId="0" fontId="10" fillId="4" borderId="0" xfId="0" applyFont="1" applyFill="1" applyBorder="1" applyAlignment="1">
      <alignment horizontal="left" vertical="center"/>
    </xf>
    <xf numFmtId="0" fontId="8" fillId="4" borderId="0" xfId="0" applyFont="1" applyFill="1" applyBorder="1" applyAlignment="1">
      <alignment horizontal="left" vertical="center"/>
    </xf>
    <xf numFmtId="0" fontId="8" fillId="26" borderId="23" xfId="0" applyFont="1" applyFill="1" applyBorder="1" applyAlignment="1">
      <alignment horizontal="right" vertical="center"/>
    </xf>
    <xf numFmtId="0" fontId="8" fillId="26" borderId="24" xfId="0" applyFont="1" applyFill="1" applyBorder="1" applyAlignment="1">
      <alignment horizontal="right" vertical="center"/>
    </xf>
    <xf numFmtId="0" fontId="8" fillId="26" borderId="25" xfId="0" applyFont="1" applyFill="1" applyBorder="1" applyAlignment="1">
      <alignment horizontal="right" vertical="center"/>
    </xf>
    <xf numFmtId="0" fontId="8" fillId="4" borderId="23" xfId="0" applyFont="1" applyFill="1" applyBorder="1" applyAlignment="1">
      <alignment horizontal="right" vertical="center"/>
    </xf>
    <xf numFmtId="0" fontId="8" fillId="4" borderId="24" xfId="0" applyFont="1" applyFill="1" applyBorder="1" applyAlignment="1">
      <alignment horizontal="right" vertical="center"/>
    </xf>
    <xf numFmtId="0" fontId="8" fillId="4" borderId="25" xfId="0" applyFont="1" applyFill="1" applyBorder="1" applyAlignment="1">
      <alignment horizontal="right" vertical="center"/>
    </xf>
    <xf numFmtId="0" fontId="8" fillId="10" borderId="23" xfId="0" applyFont="1" applyFill="1" applyBorder="1" applyAlignment="1">
      <alignment horizontal="right" vertical="center"/>
    </xf>
    <xf numFmtId="0" fontId="8" fillId="10" borderId="24" xfId="0" applyFont="1" applyFill="1" applyBorder="1" applyAlignment="1">
      <alignment horizontal="right" vertical="center"/>
    </xf>
    <xf numFmtId="0" fontId="8" fillId="10" borderId="25" xfId="0" applyFont="1" applyFill="1" applyBorder="1" applyAlignment="1">
      <alignment horizontal="right" vertical="center"/>
    </xf>
    <xf numFmtId="4" fontId="35" fillId="0" borderId="18" xfId="0" applyNumberFormat="1" applyFont="1" applyFill="1" applyBorder="1" applyAlignment="1">
      <alignment horizontal="center" vertical="center" wrapText="1"/>
    </xf>
    <xf numFmtId="4" fontId="37" fillId="0" borderId="22" xfId="0" applyNumberFormat="1" applyFont="1" applyFill="1" applyBorder="1" applyAlignment="1">
      <alignment vertical="center"/>
    </xf>
    <xf numFmtId="0" fontId="8" fillId="0" borderId="14" xfId="0" applyFont="1" applyFill="1" applyBorder="1" applyAlignment="1">
      <alignment horizontal="center" vertical="center"/>
    </xf>
    <xf numFmtId="0" fontId="9" fillId="0" borderId="19" xfId="0" applyFont="1" applyFill="1" applyBorder="1" applyAlignment="1">
      <alignment vertical="center"/>
    </xf>
    <xf numFmtId="0" fontId="8" fillId="0" borderId="15" xfId="0" applyFont="1" applyFill="1" applyBorder="1" applyAlignment="1">
      <alignment horizontal="center" vertical="center" wrapText="1"/>
    </xf>
    <xf numFmtId="0" fontId="9" fillId="0" borderId="16" xfId="0" applyFont="1" applyFill="1" applyBorder="1" applyAlignment="1">
      <alignment vertical="center"/>
    </xf>
    <xf numFmtId="4" fontId="8" fillId="0" borderId="17" xfId="0" applyNumberFormat="1" applyFont="1" applyFill="1" applyBorder="1" applyAlignment="1">
      <alignment horizontal="center" vertical="center" wrapText="1"/>
    </xf>
    <xf numFmtId="4" fontId="9" fillId="0" borderId="21" xfId="0" applyNumberFormat="1" applyFont="1" applyFill="1" applyBorder="1" applyAlignment="1">
      <alignment vertical="center"/>
    </xf>
    <xf numFmtId="0" fontId="8" fillId="29" borderId="24" xfId="0" applyFont="1" applyFill="1" applyBorder="1" applyAlignment="1">
      <alignment horizontal="right" vertical="center"/>
    </xf>
    <xf numFmtId="0" fontId="8" fillId="29" borderId="25" xfId="0" applyFont="1" applyFill="1" applyBorder="1" applyAlignment="1">
      <alignment horizontal="right" vertical="center"/>
    </xf>
    <xf numFmtId="0" fontId="8" fillId="27" borderId="24" xfId="0" applyFont="1" applyFill="1" applyBorder="1" applyAlignment="1">
      <alignment horizontal="right" vertical="center"/>
    </xf>
    <xf numFmtId="0" fontId="8" fillId="27" borderId="25" xfId="0" applyFont="1" applyFill="1" applyBorder="1" applyAlignment="1">
      <alignment horizontal="right" vertical="center"/>
    </xf>
    <xf numFmtId="0" fontId="8" fillId="28" borderId="24" xfId="0" applyFont="1" applyFill="1" applyBorder="1" applyAlignment="1">
      <alignment horizontal="right" vertical="center"/>
    </xf>
    <xf numFmtId="0" fontId="8" fillId="28" borderId="25" xfId="0" applyFont="1" applyFill="1" applyBorder="1" applyAlignment="1">
      <alignment horizontal="right" vertical="center"/>
    </xf>
    <xf numFmtId="4" fontId="8" fillId="0" borderId="17" xfId="0" applyNumberFormat="1" applyFont="1" applyFill="1" applyBorder="1" applyAlignment="1">
      <alignment horizontal="right" vertical="center" wrapText="1"/>
    </xf>
    <xf numFmtId="4" fontId="9" fillId="0" borderId="21" xfId="0" applyNumberFormat="1" applyFont="1" applyFill="1" applyBorder="1" applyAlignment="1">
      <alignment horizontal="right" vertical="center"/>
    </xf>
    <xf numFmtId="0" fontId="8" fillId="8" borderId="23" xfId="0" applyFont="1" applyFill="1" applyBorder="1" applyAlignment="1">
      <alignment horizontal="right" vertical="center"/>
    </xf>
    <xf numFmtId="0" fontId="8" fillId="8" borderId="24" xfId="0" applyFont="1" applyFill="1" applyBorder="1" applyAlignment="1">
      <alignment horizontal="right" vertical="center"/>
    </xf>
    <xf numFmtId="0" fontId="8" fillId="8" borderId="25" xfId="0" applyFont="1" applyFill="1" applyBorder="1" applyAlignment="1">
      <alignment horizontal="right" vertical="center"/>
    </xf>
    <xf numFmtId="0" fontId="8" fillId="9" borderId="23" xfId="0" applyFont="1" applyFill="1" applyBorder="1" applyAlignment="1">
      <alignment horizontal="right" vertical="center"/>
    </xf>
    <xf numFmtId="0" fontId="8" fillId="9" borderId="24" xfId="0" applyFont="1" applyFill="1" applyBorder="1" applyAlignment="1">
      <alignment horizontal="right" vertical="center"/>
    </xf>
    <xf numFmtId="0" fontId="8" fillId="9" borderId="25" xfId="0" applyFont="1" applyFill="1" applyBorder="1" applyAlignment="1">
      <alignment horizontal="right" vertical="center"/>
    </xf>
    <xf numFmtId="0" fontId="8" fillId="12" borderId="24" xfId="0" applyFont="1" applyFill="1" applyBorder="1" applyAlignment="1">
      <alignment horizontal="right" vertical="center"/>
    </xf>
    <xf numFmtId="0" fontId="8" fillId="12" borderId="25" xfId="0" applyFont="1" applyFill="1" applyBorder="1" applyAlignment="1">
      <alignment horizontal="right" vertical="center"/>
    </xf>
    <xf numFmtId="0" fontId="8" fillId="14" borderId="24" xfId="0" applyFont="1" applyFill="1" applyBorder="1" applyAlignment="1">
      <alignment horizontal="right" vertical="center"/>
    </xf>
    <xf numFmtId="0" fontId="8" fillId="14" borderId="25" xfId="0" applyFont="1" applyFill="1" applyBorder="1" applyAlignment="1">
      <alignment horizontal="right" vertical="center"/>
    </xf>
    <xf numFmtId="0" fontId="15" fillId="0" borderId="0" xfId="0" applyFont="1" applyAlignment="1">
      <alignment horizontal="left" vertical="center" wrapText="1"/>
    </xf>
    <xf numFmtId="0" fontId="44" fillId="0" borderId="0" xfId="0" applyFont="1" applyAlignment="1"/>
    <xf numFmtId="0" fontId="15" fillId="0" borderId="0" xfId="0" applyFont="1" applyAlignment="1"/>
    <xf numFmtId="0" fontId="2" fillId="0" borderId="0" xfId="0" applyFont="1" applyAlignment="1">
      <alignment horizontal="left" vertical="center"/>
    </xf>
    <xf numFmtId="0" fontId="2" fillId="0" borderId="0" xfId="0" applyFont="1" applyAlignment="1">
      <alignment horizontal="center" vertical="center"/>
    </xf>
    <xf numFmtId="0" fontId="15" fillId="0" borderId="0" xfId="0" applyFont="1" applyAlignment="1">
      <alignment horizontal="left" vertical="center"/>
    </xf>
    <xf numFmtId="0" fontId="44" fillId="0" borderId="0" xfId="0" applyFont="1" applyAlignment="1">
      <alignment horizontal="left"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wrapText="1"/>
    </xf>
    <xf numFmtId="0" fontId="2" fillId="6" borderId="39" xfId="0" applyFont="1" applyFill="1" applyBorder="1" applyAlignment="1">
      <alignment horizontal="center" vertical="center" wrapText="1"/>
    </xf>
    <xf numFmtId="0" fontId="2" fillId="6" borderId="40" xfId="0" applyFont="1" applyFill="1" applyBorder="1" applyAlignment="1">
      <alignment horizontal="center" vertical="center" wrapText="1"/>
    </xf>
    <xf numFmtId="0" fontId="2" fillId="6" borderId="41" xfId="0" applyFont="1" applyFill="1" applyBorder="1" applyAlignment="1">
      <alignment horizontal="center" vertical="center" wrapText="1"/>
    </xf>
    <xf numFmtId="0" fontId="2" fillId="6" borderId="42" xfId="0" applyFont="1" applyFill="1" applyBorder="1" applyAlignment="1">
      <alignment horizontal="center" vertical="center" wrapText="1"/>
    </xf>
    <xf numFmtId="0" fontId="2" fillId="6" borderId="43" xfId="0" applyFont="1" applyFill="1" applyBorder="1" applyAlignment="1">
      <alignment horizontal="center" vertical="center" wrapText="1"/>
    </xf>
    <xf numFmtId="0" fontId="2" fillId="6" borderId="44" xfId="0" applyFont="1" applyFill="1" applyBorder="1" applyAlignment="1">
      <alignment horizontal="center" vertical="center" wrapText="1"/>
    </xf>
    <xf numFmtId="0" fontId="43" fillId="0" borderId="39" xfId="0" applyFont="1" applyBorder="1" applyAlignment="1">
      <alignment horizontal="center" wrapText="1"/>
    </xf>
    <xf numFmtId="0" fontId="43" fillId="0" borderId="40" xfId="0" applyFont="1" applyBorder="1" applyAlignment="1">
      <alignment horizontal="center" wrapText="1"/>
    </xf>
    <xf numFmtId="0" fontId="43" fillId="0" borderId="41" xfId="0" applyFont="1" applyBorder="1" applyAlignment="1">
      <alignment horizontal="center" wrapText="1"/>
    </xf>
    <xf numFmtId="0" fontId="43" fillId="0" borderId="42" xfId="0" applyFont="1" applyBorder="1" applyAlignment="1">
      <alignment horizontal="center" wrapText="1"/>
    </xf>
    <xf numFmtId="0" fontId="43" fillId="0" borderId="43" xfId="0" applyFont="1" applyBorder="1" applyAlignment="1">
      <alignment horizontal="center" wrapText="1"/>
    </xf>
    <xf numFmtId="0" fontId="43" fillId="0" borderId="44" xfId="0" applyFont="1" applyBorder="1" applyAlignment="1">
      <alignment horizontal="center" wrapText="1"/>
    </xf>
    <xf numFmtId="0" fontId="2" fillId="11" borderId="39" xfId="0" applyFont="1" applyFill="1" applyBorder="1" applyAlignment="1">
      <alignment horizontal="center"/>
    </xf>
    <xf numFmtId="0" fontId="2" fillId="11" borderId="40" xfId="0" applyFont="1" applyFill="1" applyBorder="1" applyAlignment="1">
      <alignment horizontal="center"/>
    </xf>
    <xf numFmtId="0" fontId="43" fillId="5" borderId="45" xfId="0" applyFont="1" applyFill="1" applyBorder="1" applyAlignment="1">
      <alignment horizontal="center" wrapText="1"/>
    </xf>
    <xf numFmtId="0" fontId="43" fillId="5" borderId="46" xfId="0" applyFont="1" applyFill="1" applyBorder="1" applyAlignment="1">
      <alignment horizontal="center" wrapText="1"/>
    </xf>
    <xf numFmtId="0" fontId="42" fillId="0" borderId="45" xfId="0" applyFont="1" applyBorder="1" applyAlignment="1">
      <alignment horizontal="center" wrapText="1"/>
    </xf>
    <xf numFmtId="0" fontId="42" fillId="0" borderId="46" xfId="0" applyFont="1" applyBorder="1" applyAlignment="1">
      <alignment horizontal="center" wrapText="1"/>
    </xf>
    <xf numFmtId="0" fontId="20" fillId="5" borderId="28" xfId="0" applyFont="1" applyFill="1" applyBorder="1" applyAlignment="1">
      <alignment horizontal="center" vertical="center" wrapText="1"/>
    </xf>
    <xf numFmtId="0" fontId="21" fillId="6" borderId="28" xfId="0" applyFont="1" applyFill="1" applyBorder="1" applyAlignment="1">
      <alignment horizontal="center" vertical="center" wrapText="1"/>
    </xf>
    <xf numFmtId="0" fontId="18" fillId="7" borderId="28" xfId="0" applyFont="1" applyFill="1" applyBorder="1" applyAlignment="1">
      <alignment horizontal="center" wrapText="1"/>
    </xf>
  </cellXfs>
  <cellStyles count="17">
    <cellStyle name="Hipervínculo" xfId="16" builtinId="8"/>
    <cellStyle name="Millares" xfId="12" builtinId="3"/>
    <cellStyle name="Millares 2" xfId="13"/>
    <cellStyle name="Moneda 2" xfId="11"/>
    <cellStyle name="Nivel 1,2.3,5,6,9" xfId="5"/>
    <cellStyle name="Nivel 4" xfId="6"/>
    <cellStyle name="Nivel 7" xfId="2"/>
    <cellStyle name="Normal" xfId="0" builtinId="0"/>
    <cellStyle name="Normal 2" xfId="1"/>
    <cellStyle name="Normal 2 2" xfId="4"/>
    <cellStyle name="Normal 2 2 2" xfId="7"/>
    <cellStyle name="Normal 3" xfId="8"/>
    <cellStyle name="Normal 4" xfId="3"/>
    <cellStyle name="Normal 5" xfId="9"/>
    <cellStyle name="Normal 6" xfId="10"/>
    <cellStyle name="Normal_AUXFUENTE" xfId="15"/>
    <cellStyle name="Normal_FUENTES_DE_INGRESO" xfId="14"/>
  </cellStyles>
  <dxfs count="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CCFFFF"/>
      <color rgb="FFFFFFCC"/>
      <color rgb="FFCCFFCC"/>
      <color rgb="FFCCFF99"/>
      <color rgb="FF99FFCC"/>
      <color rgb="FFDAFCF1"/>
      <color rgb="FFCCCCFF"/>
      <color rgb="FFFFCCCC"/>
      <color rgb="FF99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hyperlink" Target="#LIQUIDACION!A1"/><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FLUJO DE CAJA'!A1"/><Relationship Id="rId5" Type="http://schemas.openxmlformats.org/officeDocument/2006/relationships/hyperlink" Target="#PRESUPUESTO!A1"/><Relationship Id="rId4" Type="http://schemas.openxmlformats.org/officeDocument/2006/relationships/hyperlink" Target="#PAA!A1"/></Relationships>
</file>

<file path=xl/drawings/drawing1.xml><?xml version="1.0" encoding="utf-8"?>
<xdr:wsDr xmlns:xdr="http://schemas.openxmlformats.org/drawingml/2006/spreadsheetDrawing" xmlns:a="http://schemas.openxmlformats.org/drawingml/2006/main">
  <xdr:twoCellAnchor editAs="oneCell">
    <xdr:from>
      <xdr:col>1</xdr:col>
      <xdr:colOff>1057275</xdr:colOff>
      <xdr:row>1</xdr:row>
      <xdr:rowOff>0</xdr:rowOff>
    </xdr:from>
    <xdr:to>
      <xdr:col>2</xdr:col>
      <xdr:colOff>2695575</xdr:colOff>
      <xdr:row>10</xdr:row>
      <xdr:rowOff>104775</xdr:rowOff>
    </xdr:to>
    <xdr:pic>
      <xdr:nvPicPr>
        <xdr:cNvPr id="2" name="rg_h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955" y="99060"/>
          <a:ext cx="5692140" cy="1613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154211</xdr:colOff>
      <xdr:row>0</xdr:row>
      <xdr:rowOff>171450</xdr:rowOff>
    </xdr:from>
    <xdr:to>
      <xdr:col>1</xdr:col>
      <xdr:colOff>993880</xdr:colOff>
      <xdr:row>5</xdr:row>
      <xdr:rowOff>9525</xdr:rowOff>
    </xdr:to>
    <xdr:pic>
      <xdr:nvPicPr>
        <xdr:cNvPr id="3" name="Imagen 1">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60891" y="95250"/>
          <a:ext cx="839669" cy="409575"/>
        </a:xfrm>
        <a:prstGeom prst="smileyFace">
          <a:avLst/>
        </a:prstGeom>
        <a:solidFill>
          <a:srgbClr val="C0C0C0"/>
        </a:solidFill>
        <a:ln w="9525">
          <a:noFill/>
          <a:miter lim="800000"/>
          <a:headEnd/>
          <a:tailEnd/>
        </a:ln>
        <a:effectLst>
          <a:glow rad="139700">
            <a:schemeClr val="accent2">
              <a:satMod val="175000"/>
              <a:alpha val="40000"/>
            </a:schemeClr>
          </a:glow>
          <a:innerShdw blurRad="114300">
            <a:prstClr val="black"/>
          </a:innerShdw>
        </a:effectLst>
      </xdr:spPr>
    </xdr:pic>
    <xdr:clientData/>
  </xdr:twoCellAnchor>
  <xdr:oneCellAnchor>
    <xdr:from>
      <xdr:col>1</xdr:col>
      <xdr:colOff>1379220</xdr:colOff>
      <xdr:row>17</xdr:row>
      <xdr:rowOff>38100</xdr:rowOff>
    </xdr:from>
    <xdr:ext cx="5690414" cy="479823"/>
    <xdr:sp macro="" textlink="">
      <xdr:nvSpPr>
        <xdr:cNvPr id="4" name="16 Rectángulo">
          <a:extLst/>
        </xdr:cNvPr>
        <xdr:cNvSpPr/>
      </xdr:nvSpPr>
      <xdr:spPr>
        <a:xfrm>
          <a:off x="1485900" y="1722120"/>
          <a:ext cx="5690414" cy="479823"/>
        </a:xfrm>
        <a:prstGeom prst="rect">
          <a:avLst/>
        </a:prstGeom>
        <a:noFill/>
      </xdr:spPr>
      <xdr:txBody>
        <a:bodyPr wrap="square" lIns="91440" tIns="45720" rIns="91440" bIns="45720" anchor="ctr">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es-ES" sz="48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 </a:t>
          </a:r>
          <a:r>
            <a:rPr lang="es-ES" sz="3600" b="1" cap="none" spc="0">
              <a:ln w="12700">
                <a:solidFill>
                  <a:schemeClr val="accent3">
                    <a:lumMod val="50000"/>
                  </a:schemeClr>
                </a:solidFill>
                <a:prstDash val="solid"/>
              </a:ln>
              <a:pattFill prst="narHorz">
                <a:fgClr>
                  <a:schemeClr val="accent3"/>
                </a:fgClr>
                <a:bgClr>
                  <a:schemeClr val="accent3">
                    <a:lumMod val="40000"/>
                    <a:lumOff val="60000"/>
                  </a:schemeClr>
                </a:bgClr>
              </a:pattFill>
              <a:effectLst>
                <a:innerShdw blurRad="177800">
                  <a:schemeClr val="accent3">
                    <a:lumMod val="50000"/>
                  </a:schemeClr>
                </a:innerShdw>
              </a:effectLst>
            </a:rPr>
            <a:t>INFORMACION COLEGIO</a:t>
          </a:r>
        </a:p>
      </xdr:txBody>
    </xdr:sp>
    <xdr:clientData/>
  </xdr:oneCellAnchor>
  <xdr:twoCellAnchor>
    <xdr:from>
      <xdr:col>0</xdr:col>
      <xdr:colOff>76200</xdr:colOff>
      <xdr:row>34</xdr:row>
      <xdr:rowOff>85723</xdr:rowOff>
    </xdr:from>
    <xdr:to>
      <xdr:col>2</xdr:col>
      <xdr:colOff>1904</xdr:colOff>
      <xdr:row>37</xdr:row>
      <xdr:rowOff>19048</xdr:rowOff>
    </xdr:to>
    <xdr:grpSp>
      <xdr:nvGrpSpPr>
        <xdr:cNvPr id="5" name="7 Grupo"/>
        <xdr:cNvGrpSpPr>
          <a:grpSpLocks/>
        </xdr:cNvGrpSpPr>
      </xdr:nvGrpSpPr>
      <xdr:grpSpPr bwMode="auto">
        <a:xfrm>
          <a:off x="76200" y="6181723"/>
          <a:ext cx="4086224" cy="436245"/>
          <a:chOff x="2481680" y="6344009"/>
          <a:chExt cx="1442620" cy="342900"/>
        </a:xfrm>
      </xdr:grpSpPr>
      <xdr:pic>
        <xdr:nvPicPr>
          <xdr:cNvPr id="6" name="il_fi" descr="http://us.123rf.com/400wm/400/400/maxborovkov/maxborovkov1001/maxborovkov100100198/6217717-planeta-web-botones-ilustraci-n-vectorial.jpg">
            <a:extLst/>
          </xdr:cNvPr>
          <xdr:cNvPicPr>
            <a:picLocks noChangeAspect="1" noChangeArrowheads="1"/>
          </xdr:cNvPicPr>
        </xdr:nvPicPr>
        <xdr:blipFill>
          <a:blip xmlns:r="http://schemas.openxmlformats.org/officeDocument/2006/relationships" r:embed="rId3">
            <a:clrChange>
              <a:clrFrom>
                <a:srgbClr val="000000"/>
              </a:clrFrom>
              <a:clrTo>
                <a:srgbClr val="000000">
                  <a:alpha val="0"/>
                </a:srgbClr>
              </a:clrTo>
            </a:clrChange>
            <a:duotone>
              <a:prstClr val="black"/>
              <a:schemeClr val="accent2">
                <a:tint val="45000"/>
                <a:satMod val="400000"/>
              </a:schemeClr>
            </a:duotone>
          </a:blip>
          <a:srcRect t="74582"/>
          <a:stretch>
            <a:fillRect/>
          </a:stretch>
        </xdr:blipFill>
        <xdr:spPr bwMode="auto">
          <a:xfrm flipV="1">
            <a:off x="2481680" y="6344009"/>
            <a:ext cx="1438274" cy="3429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sp macro="" textlink="">
        <xdr:nvSpPr>
          <xdr:cNvPr id="7" name="9 CuadroTexto">
            <a:hlinkClick xmlns:r="http://schemas.openxmlformats.org/officeDocument/2006/relationships" r:id="rId4"/>
            <a:extLst/>
          </xdr:cNvPr>
          <xdr:cNvSpPr txBox="1"/>
        </xdr:nvSpPr>
        <xdr:spPr>
          <a:xfrm>
            <a:off x="2493477" y="6381750"/>
            <a:ext cx="1430823" cy="20387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1400" b="1">
                <a:latin typeface="Arial Rounded MT Bold" pitchFamily="34" charset="0"/>
              </a:rPr>
              <a:t>PLAN</a:t>
            </a:r>
            <a:r>
              <a:rPr lang="es-ES" sz="1400" b="1" baseline="0">
                <a:latin typeface="Arial Rounded MT Bold" pitchFamily="34" charset="0"/>
              </a:rPr>
              <a:t> DE COMPRAS</a:t>
            </a:r>
            <a:endParaRPr lang="es-ES" sz="1400" b="1">
              <a:latin typeface="Arial Rounded MT Bold" pitchFamily="34" charset="0"/>
            </a:endParaRPr>
          </a:p>
        </xdr:txBody>
      </xdr:sp>
    </xdr:grpSp>
    <xdr:clientData/>
  </xdr:twoCellAnchor>
  <xdr:twoCellAnchor>
    <xdr:from>
      <xdr:col>2</xdr:col>
      <xdr:colOff>190500</xdr:colOff>
      <xdr:row>34</xdr:row>
      <xdr:rowOff>104775</xdr:rowOff>
    </xdr:from>
    <xdr:to>
      <xdr:col>2</xdr:col>
      <xdr:colOff>2049780</xdr:colOff>
      <xdr:row>37</xdr:row>
      <xdr:rowOff>76201</xdr:rowOff>
    </xdr:to>
    <xdr:grpSp>
      <xdr:nvGrpSpPr>
        <xdr:cNvPr id="8" name="7 Grupo"/>
        <xdr:cNvGrpSpPr>
          <a:grpSpLocks/>
        </xdr:cNvGrpSpPr>
      </xdr:nvGrpSpPr>
      <xdr:grpSpPr bwMode="auto">
        <a:xfrm>
          <a:off x="4351020" y="6200775"/>
          <a:ext cx="1859280" cy="474346"/>
          <a:chOff x="2481680" y="6344009"/>
          <a:chExt cx="1442620" cy="342900"/>
        </a:xfrm>
      </xdr:grpSpPr>
      <xdr:pic>
        <xdr:nvPicPr>
          <xdr:cNvPr id="9" name="il_fi" descr="http://us.123rf.com/400wm/400/400/maxborovkov/maxborovkov1001/maxborovkov100100198/6217717-planeta-web-botones-ilustraci-n-vectorial.jpg">
            <a:extLst/>
          </xdr:cNvPr>
          <xdr:cNvPicPr>
            <a:picLocks noChangeAspect="1" noChangeArrowheads="1"/>
          </xdr:cNvPicPr>
        </xdr:nvPicPr>
        <xdr:blipFill>
          <a:blip xmlns:r="http://schemas.openxmlformats.org/officeDocument/2006/relationships" r:embed="rId3">
            <a:clrChange>
              <a:clrFrom>
                <a:srgbClr val="000000"/>
              </a:clrFrom>
              <a:clrTo>
                <a:srgbClr val="000000">
                  <a:alpha val="0"/>
                </a:srgbClr>
              </a:clrTo>
            </a:clrChange>
            <a:duotone>
              <a:prstClr val="black"/>
              <a:schemeClr val="accent2">
                <a:tint val="45000"/>
                <a:satMod val="400000"/>
              </a:schemeClr>
            </a:duotone>
          </a:blip>
          <a:srcRect t="74582"/>
          <a:stretch>
            <a:fillRect/>
          </a:stretch>
        </xdr:blipFill>
        <xdr:spPr bwMode="auto">
          <a:xfrm flipV="1">
            <a:off x="2481680" y="6344009"/>
            <a:ext cx="1438274" cy="3429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sp macro="" textlink="">
        <xdr:nvSpPr>
          <xdr:cNvPr id="10" name="9 CuadroTexto">
            <a:hlinkClick xmlns:r="http://schemas.openxmlformats.org/officeDocument/2006/relationships" r:id="rId5"/>
            <a:extLst/>
          </xdr:cNvPr>
          <xdr:cNvSpPr txBox="1"/>
        </xdr:nvSpPr>
        <xdr:spPr>
          <a:xfrm>
            <a:off x="2493477" y="6381750"/>
            <a:ext cx="1430823" cy="20387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1400" b="1">
                <a:latin typeface="Arial Rounded MT Bold" pitchFamily="34" charset="0"/>
              </a:rPr>
              <a:t>PRESUPUESTO</a:t>
            </a:r>
          </a:p>
        </xdr:txBody>
      </xdr:sp>
    </xdr:grpSp>
    <xdr:clientData/>
  </xdr:twoCellAnchor>
  <xdr:twoCellAnchor>
    <xdr:from>
      <xdr:col>0</xdr:col>
      <xdr:colOff>95250</xdr:colOff>
      <xdr:row>38</xdr:row>
      <xdr:rowOff>123807</xdr:rowOff>
    </xdr:from>
    <xdr:to>
      <xdr:col>1</xdr:col>
      <xdr:colOff>1882140</xdr:colOff>
      <xdr:row>41</xdr:row>
      <xdr:rowOff>57131</xdr:rowOff>
    </xdr:to>
    <xdr:grpSp>
      <xdr:nvGrpSpPr>
        <xdr:cNvPr id="11" name="7 Grupo"/>
        <xdr:cNvGrpSpPr>
          <a:grpSpLocks/>
        </xdr:cNvGrpSpPr>
      </xdr:nvGrpSpPr>
      <xdr:grpSpPr bwMode="auto">
        <a:xfrm>
          <a:off x="95250" y="6890367"/>
          <a:ext cx="1893570" cy="436244"/>
          <a:chOff x="2481680" y="6344009"/>
          <a:chExt cx="1442620" cy="342900"/>
        </a:xfrm>
      </xdr:grpSpPr>
      <xdr:pic>
        <xdr:nvPicPr>
          <xdr:cNvPr id="12" name="il_fi" descr="http://us.123rf.com/400wm/400/400/maxborovkov/maxborovkov1001/maxborovkov100100198/6217717-planeta-web-botones-ilustraci-n-vectorial.jpg">
            <a:extLst/>
          </xdr:cNvPr>
          <xdr:cNvPicPr>
            <a:picLocks noChangeAspect="1" noChangeArrowheads="1"/>
          </xdr:cNvPicPr>
        </xdr:nvPicPr>
        <xdr:blipFill>
          <a:blip xmlns:r="http://schemas.openxmlformats.org/officeDocument/2006/relationships" r:embed="rId3">
            <a:clrChange>
              <a:clrFrom>
                <a:srgbClr val="000000"/>
              </a:clrFrom>
              <a:clrTo>
                <a:srgbClr val="000000">
                  <a:alpha val="0"/>
                </a:srgbClr>
              </a:clrTo>
            </a:clrChange>
            <a:duotone>
              <a:prstClr val="black"/>
              <a:schemeClr val="accent2">
                <a:tint val="45000"/>
                <a:satMod val="400000"/>
              </a:schemeClr>
            </a:duotone>
          </a:blip>
          <a:srcRect t="74582"/>
          <a:stretch>
            <a:fillRect/>
          </a:stretch>
        </xdr:blipFill>
        <xdr:spPr bwMode="auto">
          <a:xfrm flipV="1">
            <a:off x="2481680" y="6344009"/>
            <a:ext cx="1438274" cy="3429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sp macro="" textlink="">
        <xdr:nvSpPr>
          <xdr:cNvPr id="13" name="9 CuadroTexto">
            <a:hlinkClick xmlns:r="http://schemas.openxmlformats.org/officeDocument/2006/relationships" r:id="rId6"/>
            <a:extLst/>
          </xdr:cNvPr>
          <xdr:cNvSpPr txBox="1"/>
        </xdr:nvSpPr>
        <xdr:spPr>
          <a:xfrm>
            <a:off x="2493477" y="6381750"/>
            <a:ext cx="1430823" cy="20387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1400" b="1">
                <a:latin typeface="Arial Rounded MT Bold" pitchFamily="34" charset="0"/>
              </a:rPr>
              <a:t>FLUJO</a:t>
            </a:r>
            <a:r>
              <a:rPr lang="es-ES" sz="1400" b="1" baseline="0">
                <a:latin typeface="Arial Rounded MT Bold" pitchFamily="34" charset="0"/>
              </a:rPr>
              <a:t> DE CAJA</a:t>
            </a:r>
            <a:endParaRPr lang="es-ES" sz="1400" b="1">
              <a:latin typeface="Arial Rounded MT Bold" pitchFamily="34" charset="0"/>
            </a:endParaRPr>
          </a:p>
        </xdr:txBody>
      </xdr:sp>
    </xdr:grpSp>
    <xdr:clientData/>
  </xdr:twoCellAnchor>
  <xdr:twoCellAnchor>
    <xdr:from>
      <xdr:col>2</xdr:col>
      <xdr:colOff>180975</xdr:colOff>
      <xdr:row>38</xdr:row>
      <xdr:rowOff>152400</xdr:rowOff>
    </xdr:from>
    <xdr:to>
      <xdr:col>2</xdr:col>
      <xdr:colOff>3528060</xdr:colOff>
      <xdr:row>41</xdr:row>
      <xdr:rowOff>85725</xdr:rowOff>
    </xdr:to>
    <xdr:grpSp>
      <xdr:nvGrpSpPr>
        <xdr:cNvPr id="14" name="7 Grupo"/>
        <xdr:cNvGrpSpPr>
          <a:grpSpLocks/>
        </xdr:cNvGrpSpPr>
      </xdr:nvGrpSpPr>
      <xdr:grpSpPr bwMode="auto">
        <a:xfrm>
          <a:off x="4341495" y="6918960"/>
          <a:ext cx="3347085" cy="436245"/>
          <a:chOff x="2481680" y="6344009"/>
          <a:chExt cx="1442620" cy="342900"/>
        </a:xfrm>
      </xdr:grpSpPr>
      <xdr:pic>
        <xdr:nvPicPr>
          <xdr:cNvPr id="15" name="il_fi" descr="http://us.123rf.com/400wm/400/400/maxborovkov/maxborovkov1001/maxborovkov100100198/6217717-planeta-web-botones-ilustraci-n-vectorial.jpg">
            <a:extLst/>
          </xdr:cNvPr>
          <xdr:cNvPicPr>
            <a:picLocks noChangeAspect="1" noChangeArrowheads="1"/>
          </xdr:cNvPicPr>
        </xdr:nvPicPr>
        <xdr:blipFill>
          <a:blip xmlns:r="http://schemas.openxmlformats.org/officeDocument/2006/relationships" r:embed="rId3">
            <a:clrChange>
              <a:clrFrom>
                <a:srgbClr val="000000"/>
              </a:clrFrom>
              <a:clrTo>
                <a:srgbClr val="000000">
                  <a:alpha val="0"/>
                </a:srgbClr>
              </a:clrTo>
            </a:clrChange>
            <a:duotone>
              <a:prstClr val="black"/>
              <a:schemeClr val="accent2">
                <a:tint val="45000"/>
                <a:satMod val="400000"/>
              </a:schemeClr>
            </a:duotone>
          </a:blip>
          <a:srcRect t="74582"/>
          <a:stretch>
            <a:fillRect/>
          </a:stretch>
        </xdr:blipFill>
        <xdr:spPr bwMode="auto">
          <a:xfrm flipV="1">
            <a:off x="2481680" y="6344009"/>
            <a:ext cx="1438274" cy="3429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sp macro="" textlink="">
        <xdr:nvSpPr>
          <xdr:cNvPr id="16" name="9 CuadroTexto">
            <a:hlinkClick xmlns:r="http://schemas.openxmlformats.org/officeDocument/2006/relationships" r:id="rId7"/>
            <a:extLst/>
          </xdr:cNvPr>
          <xdr:cNvSpPr txBox="1"/>
        </xdr:nvSpPr>
        <xdr:spPr>
          <a:xfrm>
            <a:off x="2493477" y="6381750"/>
            <a:ext cx="1430823" cy="20387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1400" b="1">
                <a:latin typeface="Arial Rounded MT Bold" pitchFamily="34" charset="0"/>
              </a:rPr>
              <a:t>LIQUIDACION PRESUPUESTO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20unidad\INFORMES%20PRESUPUESTAL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PRINCIPAL"/>
      <sheetName val="DATOS BASICOS"/>
      <sheetName val="INFORMES"/>
      <sheetName val="EJECUCION DE GASTOS"/>
      <sheetName val="MOVIMIENTO PTTO"/>
      <sheetName val="INGRESOS"/>
      <sheetName val="PAGOS"/>
      <sheetName val="RELACION DE PAGOS"/>
      <sheetName val="SIFSE GASTOS"/>
      <sheetName val="SIFSE INGRESOS"/>
      <sheetName val="EJECUCION DE INGRESOS"/>
      <sheetName val="EQUIVALENCIA CODIGOS"/>
    </sheetNames>
    <sheetDataSet>
      <sheetData sheetId="0" refreshError="1"/>
      <sheetData sheetId="1" refreshError="1"/>
      <sheetData sheetId="2" refreshError="1"/>
      <sheetData sheetId="3" refreshError="1"/>
      <sheetData sheetId="4">
        <row r="2">
          <cell r="A2" t="str">
            <v/>
          </cell>
        </row>
        <row r="3">
          <cell r="A3" t="str">
            <v/>
          </cell>
        </row>
        <row r="4">
          <cell r="A4" t="str">
            <v/>
          </cell>
        </row>
        <row r="5">
          <cell r="A5" t="str">
            <v/>
          </cell>
        </row>
        <row r="6">
          <cell r="A6" t="str">
            <v/>
          </cell>
        </row>
        <row r="7">
          <cell r="A7" t="str">
            <v/>
          </cell>
        </row>
        <row r="8">
          <cell r="A8" t="str">
            <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t="str">
            <v/>
          </cell>
        </row>
        <row r="72">
          <cell r="A72" t="str">
            <v/>
          </cell>
        </row>
        <row r="73">
          <cell r="A73" t="str">
            <v/>
          </cell>
        </row>
        <row r="74">
          <cell r="A74" t="str">
            <v/>
          </cell>
        </row>
        <row r="75">
          <cell r="A75" t="str">
            <v/>
          </cell>
        </row>
        <row r="76">
          <cell r="A76" t="str">
            <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olegioluiscarlosgalansarmientosuaita@santander.gov.co"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B21:H34"/>
  <sheetViews>
    <sheetView topLeftCell="A42" workbookViewId="0">
      <selection activeCell="B54" sqref="B54"/>
    </sheetView>
  </sheetViews>
  <sheetFormatPr baseColWidth="10" defaultRowHeight="13.2" x14ac:dyDescent="0.25"/>
  <cols>
    <col min="1" max="1" width="1.5546875" style="171" customWidth="1"/>
    <col min="2" max="2" width="59.109375" style="171" customWidth="1"/>
    <col min="3" max="3" width="70.109375" style="171" customWidth="1"/>
    <col min="4" max="4" width="43.5546875" style="171" customWidth="1"/>
    <col min="5" max="5" width="11.5546875" style="171"/>
    <col min="6" max="6" width="6" style="171" customWidth="1"/>
    <col min="7" max="256" width="11.5546875" style="171"/>
    <col min="257" max="257" width="1.5546875" style="171" customWidth="1"/>
    <col min="258" max="258" width="56" style="171" customWidth="1"/>
    <col min="259" max="259" width="70.109375" style="171" customWidth="1"/>
    <col min="260" max="260" width="43.5546875" style="171" customWidth="1"/>
    <col min="261" max="261" width="11.5546875" style="171"/>
    <col min="262" max="262" width="6" style="171" customWidth="1"/>
    <col min="263" max="512" width="11.5546875" style="171"/>
    <col min="513" max="513" width="1.5546875" style="171" customWidth="1"/>
    <col min="514" max="514" width="56" style="171" customWidth="1"/>
    <col min="515" max="515" width="70.109375" style="171" customWidth="1"/>
    <col min="516" max="516" width="43.5546875" style="171" customWidth="1"/>
    <col min="517" max="517" width="11.5546875" style="171"/>
    <col min="518" max="518" width="6" style="171" customWidth="1"/>
    <col min="519" max="768" width="11.5546875" style="171"/>
    <col min="769" max="769" width="1.5546875" style="171" customWidth="1"/>
    <col min="770" max="770" width="56" style="171" customWidth="1"/>
    <col min="771" max="771" width="70.109375" style="171" customWidth="1"/>
    <col min="772" max="772" width="43.5546875" style="171" customWidth="1"/>
    <col min="773" max="773" width="11.5546875" style="171"/>
    <col min="774" max="774" width="6" style="171" customWidth="1"/>
    <col min="775" max="1024" width="11.5546875" style="171"/>
    <col min="1025" max="1025" width="1.5546875" style="171" customWidth="1"/>
    <col min="1026" max="1026" width="56" style="171" customWidth="1"/>
    <col min="1027" max="1027" width="70.109375" style="171" customWidth="1"/>
    <col min="1028" max="1028" width="43.5546875" style="171" customWidth="1"/>
    <col min="1029" max="1029" width="11.5546875" style="171"/>
    <col min="1030" max="1030" width="6" style="171" customWidth="1"/>
    <col min="1031" max="1280" width="11.5546875" style="171"/>
    <col min="1281" max="1281" width="1.5546875" style="171" customWidth="1"/>
    <col min="1282" max="1282" width="56" style="171" customWidth="1"/>
    <col min="1283" max="1283" width="70.109375" style="171" customWidth="1"/>
    <col min="1284" max="1284" width="43.5546875" style="171" customWidth="1"/>
    <col min="1285" max="1285" width="11.5546875" style="171"/>
    <col min="1286" max="1286" width="6" style="171" customWidth="1"/>
    <col min="1287" max="1536" width="11.5546875" style="171"/>
    <col min="1537" max="1537" width="1.5546875" style="171" customWidth="1"/>
    <col min="1538" max="1538" width="56" style="171" customWidth="1"/>
    <col min="1539" max="1539" width="70.109375" style="171" customWidth="1"/>
    <col min="1540" max="1540" width="43.5546875" style="171" customWidth="1"/>
    <col min="1541" max="1541" width="11.5546875" style="171"/>
    <col min="1542" max="1542" width="6" style="171" customWidth="1"/>
    <col min="1543" max="1792" width="11.5546875" style="171"/>
    <col min="1793" max="1793" width="1.5546875" style="171" customWidth="1"/>
    <col min="1794" max="1794" width="56" style="171" customWidth="1"/>
    <col min="1795" max="1795" width="70.109375" style="171" customWidth="1"/>
    <col min="1796" max="1796" width="43.5546875" style="171" customWidth="1"/>
    <col min="1797" max="1797" width="11.5546875" style="171"/>
    <col min="1798" max="1798" width="6" style="171" customWidth="1"/>
    <col min="1799" max="2048" width="11.5546875" style="171"/>
    <col min="2049" max="2049" width="1.5546875" style="171" customWidth="1"/>
    <col min="2050" max="2050" width="56" style="171" customWidth="1"/>
    <col min="2051" max="2051" width="70.109375" style="171" customWidth="1"/>
    <col min="2052" max="2052" width="43.5546875" style="171" customWidth="1"/>
    <col min="2053" max="2053" width="11.5546875" style="171"/>
    <col min="2054" max="2054" width="6" style="171" customWidth="1"/>
    <col min="2055" max="2304" width="11.5546875" style="171"/>
    <col min="2305" max="2305" width="1.5546875" style="171" customWidth="1"/>
    <col min="2306" max="2306" width="56" style="171" customWidth="1"/>
    <col min="2307" max="2307" width="70.109375" style="171" customWidth="1"/>
    <col min="2308" max="2308" width="43.5546875" style="171" customWidth="1"/>
    <col min="2309" max="2309" width="11.5546875" style="171"/>
    <col min="2310" max="2310" width="6" style="171" customWidth="1"/>
    <col min="2311" max="2560" width="11.5546875" style="171"/>
    <col min="2561" max="2561" width="1.5546875" style="171" customWidth="1"/>
    <col min="2562" max="2562" width="56" style="171" customWidth="1"/>
    <col min="2563" max="2563" width="70.109375" style="171" customWidth="1"/>
    <col min="2564" max="2564" width="43.5546875" style="171" customWidth="1"/>
    <col min="2565" max="2565" width="11.5546875" style="171"/>
    <col min="2566" max="2566" width="6" style="171" customWidth="1"/>
    <col min="2567" max="2816" width="11.5546875" style="171"/>
    <col min="2817" max="2817" width="1.5546875" style="171" customWidth="1"/>
    <col min="2818" max="2818" width="56" style="171" customWidth="1"/>
    <col min="2819" max="2819" width="70.109375" style="171" customWidth="1"/>
    <col min="2820" max="2820" width="43.5546875" style="171" customWidth="1"/>
    <col min="2821" max="2821" width="11.5546875" style="171"/>
    <col min="2822" max="2822" width="6" style="171" customWidth="1"/>
    <col min="2823" max="3072" width="11.5546875" style="171"/>
    <col min="3073" max="3073" width="1.5546875" style="171" customWidth="1"/>
    <col min="3074" max="3074" width="56" style="171" customWidth="1"/>
    <col min="3075" max="3075" width="70.109375" style="171" customWidth="1"/>
    <col min="3076" max="3076" width="43.5546875" style="171" customWidth="1"/>
    <col min="3077" max="3077" width="11.5546875" style="171"/>
    <col min="3078" max="3078" width="6" style="171" customWidth="1"/>
    <col min="3079" max="3328" width="11.5546875" style="171"/>
    <col min="3329" max="3329" width="1.5546875" style="171" customWidth="1"/>
    <col min="3330" max="3330" width="56" style="171" customWidth="1"/>
    <col min="3331" max="3331" width="70.109375" style="171" customWidth="1"/>
    <col min="3332" max="3332" width="43.5546875" style="171" customWidth="1"/>
    <col min="3333" max="3333" width="11.5546875" style="171"/>
    <col min="3334" max="3334" width="6" style="171" customWidth="1"/>
    <col min="3335" max="3584" width="11.5546875" style="171"/>
    <col min="3585" max="3585" width="1.5546875" style="171" customWidth="1"/>
    <col min="3586" max="3586" width="56" style="171" customWidth="1"/>
    <col min="3587" max="3587" width="70.109375" style="171" customWidth="1"/>
    <col min="3588" max="3588" width="43.5546875" style="171" customWidth="1"/>
    <col min="3589" max="3589" width="11.5546875" style="171"/>
    <col min="3590" max="3590" width="6" style="171" customWidth="1"/>
    <col min="3591" max="3840" width="11.5546875" style="171"/>
    <col min="3841" max="3841" width="1.5546875" style="171" customWidth="1"/>
    <col min="3842" max="3842" width="56" style="171" customWidth="1"/>
    <col min="3843" max="3843" width="70.109375" style="171" customWidth="1"/>
    <col min="3844" max="3844" width="43.5546875" style="171" customWidth="1"/>
    <col min="3845" max="3845" width="11.5546875" style="171"/>
    <col min="3846" max="3846" width="6" style="171" customWidth="1"/>
    <col min="3847" max="4096" width="11.5546875" style="171"/>
    <col min="4097" max="4097" width="1.5546875" style="171" customWidth="1"/>
    <col min="4098" max="4098" width="56" style="171" customWidth="1"/>
    <col min="4099" max="4099" width="70.109375" style="171" customWidth="1"/>
    <col min="4100" max="4100" width="43.5546875" style="171" customWidth="1"/>
    <col min="4101" max="4101" width="11.5546875" style="171"/>
    <col min="4102" max="4102" width="6" style="171" customWidth="1"/>
    <col min="4103" max="4352" width="11.5546875" style="171"/>
    <col min="4353" max="4353" width="1.5546875" style="171" customWidth="1"/>
    <col min="4354" max="4354" width="56" style="171" customWidth="1"/>
    <col min="4355" max="4355" width="70.109375" style="171" customWidth="1"/>
    <col min="4356" max="4356" width="43.5546875" style="171" customWidth="1"/>
    <col min="4357" max="4357" width="11.5546875" style="171"/>
    <col min="4358" max="4358" width="6" style="171" customWidth="1"/>
    <col min="4359" max="4608" width="11.5546875" style="171"/>
    <col min="4609" max="4609" width="1.5546875" style="171" customWidth="1"/>
    <col min="4610" max="4610" width="56" style="171" customWidth="1"/>
    <col min="4611" max="4611" width="70.109375" style="171" customWidth="1"/>
    <col min="4612" max="4612" width="43.5546875" style="171" customWidth="1"/>
    <col min="4613" max="4613" width="11.5546875" style="171"/>
    <col min="4614" max="4614" width="6" style="171" customWidth="1"/>
    <col min="4615" max="4864" width="11.5546875" style="171"/>
    <col min="4865" max="4865" width="1.5546875" style="171" customWidth="1"/>
    <col min="4866" max="4866" width="56" style="171" customWidth="1"/>
    <col min="4867" max="4867" width="70.109375" style="171" customWidth="1"/>
    <col min="4868" max="4868" width="43.5546875" style="171" customWidth="1"/>
    <col min="4869" max="4869" width="11.5546875" style="171"/>
    <col min="4870" max="4870" width="6" style="171" customWidth="1"/>
    <col min="4871" max="5120" width="11.5546875" style="171"/>
    <col min="5121" max="5121" width="1.5546875" style="171" customWidth="1"/>
    <col min="5122" max="5122" width="56" style="171" customWidth="1"/>
    <col min="5123" max="5123" width="70.109375" style="171" customWidth="1"/>
    <col min="5124" max="5124" width="43.5546875" style="171" customWidth="1"/>
    <col min="5125" max="5125" width="11.5546875" style="171"/>
    <col min="5126" max="5126" width="6" style="171" customWidth="1"/>
    <col min="5127" max="5376" width="11.5546875" style="171"/>
    <col min="5377" max="5377" width="1.5546875" style="171" customWidth="1"/>
    <col min="5378" max="5378" width="56" style="171" customWidth="1"/>
    <col min="5379" max="5379" width="70.109375" style="171" customWidth="1"/>
    <col min="5380" max="5380" width="43.5546875" style="171" customWidth="1"/>
    <col min="5381" max="5381" width="11.5546875" style="171"/>
    <col min="5382" max="5382" width="6" style="171" customWidth="1"/>
    <col min="5383" max="5632" width="11.5546875" style="171"/>
    <col min="5633" max="5633" width="1.5546875" style="171" customWidth="1"/>
    <col min="5634" max="5634" width="56" style="171" customWidth="1"/>
    <col min="5635" max="5635" width="70.109375" style="171" customWidth="1"/>
    <col min="5636" max="5636" width="43.5546875" style="171" customWidth="1"/>
    <col min="5637" max="5637" width="11.5546875" style="171"/>
    <col min="5638" max="5638" width="6" style="171" customWidth="1"/>
    <col min="5639" max="5888" width="11.5546875" style="171"/>
    <col min="5889" max="5889" width="1.5546875" style="171" customWidth="1"/>
    <col min="5890" max="5890" width="56" style="171" customWidth="1"/>
    <col min="5891" max="5891" width="70.109375" style="171" customWidth="1"/>
    <col min="5892" max="5892" width="43.5546875" style="171" customWidth="1"/>
    <col min="5893" max="5893" width="11.5546875" style="171"/>
    <col min="5894" max="5894" width="6" style="171" customWidth="1"/>
    <col min="5895" max="6144" width="11.5546875" style="171"/>
    <col min="6145" max="6145" width="1.5546875" style="171" customWidth="1"/>
    <col min="6146" max="6146" width="56" style="171" customWidth="1"/>
    <col min="6147" max="6147" width="70.109375" style="171" customWidth="1"/>
    <col min="6148" max="6148" width="43.5546875" style="171" customWidth="1"/>
    <col min="6149" max="6149" width="11.5546875" style="171"/>
    <col min="6150" max="6150" width="6" style="171" customWidth="1"/>
    <col min="6151" max="6400" width="11.5546875" style="171"/>
    <col min="6401" max="6401" width="1.5546875" style="171" customWidth="1"/>
    <col min="6402" max="6402" width="56" style="171" customWidth="1"/>
    <col min="6403" max="6403" width="70.109375" style="171" customWidth="1"/>
    <col min="6404" max="6404" width="43.5546875" style="171" customWidth="1"/>
    <col min="6405" max="6405" width="11.5546875" style="171"/>
    <col min="6406" max="6406" width="6" style="171" customWidth="1"/>
    <col min="6407" max="6656" width="11.5546875" style="171"/>
    <col min="6657" max="6657" width="1.5546875" style="171" customWidth="1"/>
    <col min="6658" max="6658" width="56" style="171" customWidth="1"/>
    <col min="6659" max="6659" width="70.109375" style="171" customWidth="1"/>
    <col min="6660" max="6660" width="43.5546875" style="171" customWidth="1"/>
    <col min="6661" max="6661" width="11.5546875" style="171"/>
    <col min="6662" max="6662" width="6" style="171" customWidth="1"/>
    <col min="6663" max="6912" width="11.5546875" style="171"/>
    <col min="6913" max="6913" width="1.5546875" style="171" customWidth="1"/>
    <col min="6914" max="6914" width="56" style="171" customWidth="1"/>
    <col min="6915" max="6915" width="70.109375" style="171" customWidth="1"/>
    <col min="6916" max="6916" width="43.5546875" style="171" customWidth="1"/>
    <col min="6917" max="6917" width="11.5546875" style="171"/>
    <col min="6918" max="6918" width="6" style="171" customWidth="1"/>
    <col min="6919" max="7168" width="11.5546875" style="171"/>
    <col min="7169" max="7169" width="1.5546875" style="171" customWidth="1"/>
    <col min="7170" max="7170" width="56" style="171" customWidth="1"/>
    <col min="7171" max="7171" width="70.109375" style="171" customWidth="1"/>
    <col min="7172" max="7172" width="43.5546875" style="171" customWidth="1"/>
    <col min="7173" max="7173" width="11.5546875" style="171"/>
    <col min="7174" max="7174" width="6" style="171" customWidth="1"/>
    <col min="7175" max="7424" width="11.5546875" style="171"/>
    <col min="7425" max="7425" width="1.5546875" style="171" customWidth="1"/>
    <col min="7426" max="7426" width="56" style="171" customWidth="1"/>
    <col min="7427" max="7427" width="70.109375" style="171" customWidth="1"/>
    <col min="7428" max="7428" width="43.5546875" style="171" customWidth="1"/>
    <col min="7429" max="7429" width="11.5546875" style="171"/>
    <col min="7430" max="7430" width="6" style="171" customWidth="1"/>
    <col min="7431" max="7680" width="11.5546875" style="171"/>
    <col min="7681" max="7681" width="1.5546875" style="171" customWidth="1"/>
    <col min="7682" max="7682" width="56" style="171" customWidth="1"/>
    <col min="7683" max="7683" width="70.109375" style="171" customWidth="1"/>
    <col min="7684" max="7684" width="43.5546875" style="171" customWidth="1"/>
    <col min="7685" max="7685" width="11.5546875" style="171"/>
    <col min="7686" max="7686" width="6" style="171" customWidth="1"/>
    <col min="7687" max="7936" width="11.5546875" style="171"/>
    <col min="7937" max="7937" width="1.5546875" style="171" customWidth="1"/>
    <col min="7938" max="7938" width="56" style="171" customWidth="1"/>
    <col min="7939" max="7939" width="70.109375" style="171" customWidth="1"/>
    <col min="7940" max="7940" width="43.5546875" style="171" customWidth="1"/>
    <col min="7941" max="7941" width="11.5546875" style="171"/>
    <col min="7942" max="7942" width="6" style="171" customWidth="1"/>
    <col min="7943" max="8192" width="11.5546875" style="171"/>
    <col min="8193" max="8193" width="1.5546875" style="171" customWidth="1"/>
    <col min="8194" max="8194" width="56" style="171" customWidth="1"/>
    <col min="8195" max="8195" width="70.109375" style="171" customWidth="1"/>
    <col min="8196" max="8196" width="43.5546875" style="171" customWidth="1"/>
    <col min="8197" max="8197" width="11.5546875" style="171"/>
    <col min="8198" max="8198" width="6" style="171" customWidth="1"/>
    <col min="8199" max="8448" width="11.5546875" style="171"/>
    <col min="8449" max="8449" width="1.5546875" style="171" customWidth="1"/>
    <col min="8450" max="8450" width="56" style="171" customWidth="1"/>
    <col min="8451" max="8451" width="70.109375" style="171" customWidth="1"/>
    <col min="8452" max="8452" width="43.5546875" style="171" customWidth="1"/>
    <col min="8453" max="8453" width="11.5546875" style="171"/>
    <col min="8454" max="8454" width="6" style="171" customWidth="1"/>
    <col min="8455" max="8704" width="11.5546875" style="171"/>
    <col min="8705" max="8705" width="1.5546875" style="171" customWidth="1"/>
    <col min="8706" max="8706" width="56" style="171" customWidth="1"/>
    <col min="8707" max="8707" width="70.109375" style="171" customWidth="1"/>
    <col min="8708" max="8708" width="43.5546875" style="171" customWidth="1"/>
    <col min="8709" max="8709" width="11.5546875" style="171"/>
    <col min="8710" max="8710" width="6" style="171" customWidth="1"/>
    <col min="8711" max="8960" width="11.5546875" style="171"/>
    <col min="8961" max="8961" width="1.5546875" style="171" customWidth="1"/>
    <col min="8962" max="8962" width="56" style="171" customWidth="1"/>
    <col min="8963" max="8963" width="70.109375" style="171" customWidth="1"/>
    <col min="8964" max="8964" width="43.5546875" style="171" customWidth="1"/>
    <col min="8965" max="8965" width="11.5546875" style="171"/>
    <col min="8966" max="8966" width="6" style="171" customWidth="1"/>
    <col min="8967" max="9216" width="11.5546875" style="171"/>
    <col min="9217" max="9217" width="1.5546875" style="171" customWidth="1"/>
    <col min="9218" max="9218" width="56" style="171" customWidth="1"/>
    <col min="9219" max="9219" width="70.109375" style="171" customWidth="1"/>
    <col min="9220" max="9220" width="43.5546875" style="171" customWidth="1"/>
    <col min="9221" max="9221" width="11.5546875" style="171"/>
    <col min="9222" max="9222" width="6" style="171" customWidth="1"/>
    <col min="9223" max="9472" width="11.5546875" style="171"/>
    <col min="9473" max="9473" width="1.5546875" style="171" customWidth="1"/>
    <col min="9474" max="9474" width="56" style="171" customWidth="1"/>
    <col min="9475" max="9475" width="70.109375" style="171" customWidth="1"/>
    <col min="9476" max="9476" width="43.5546875" style="171" customWidth="1"/>
    <col min="9477" max="9477" width="11.5546875" style="171"/>
    <col min="9478" max="9478" width="6" style="171" customWidth="1"/>
    <col min="9479" max="9728" width="11.5546875" style="171"/>
    <col min="9729" max="9729" width="1.5546875" style="171" customWidth="1"/>
    <col min="9730" max="9730" width="56" style="171" customWidth="1"/>
    <col min="9731" max="9731" width="70.109375" style="171" customWidth="1"/>
    <col min="9732" max="9732" width="43.5546875" style="171" customWidth="1"/>
    <col min="9733" max="9733" width="11.5546875" style="171"/>
    <col min="9734" max="9734" width="6" style="171" customWidth="1"/>
    <col min="9735" max="9984" width="11.5546875" style="171"/>
    <col min="9985" max="9985" width="1.5546875" style="171" customWidth="1"/>
    <col min="9986" max="9986" width="56" style="171" customWidth="1"/>
    <col min="9987" max="9987" width="70.109375" style="171" customWidth="1"/>
    <col min="9988" max="9988" width="43.5546875" style="171" customWidth="1"/>
    <col min="9989" max="9989" width="11.5546875" style="171"/>
    <col min="9990" max="9990" width="6" style="171" customWidth="1"/>
    <col min="9991" max="10240" width="11.5546875" style="171"/>
    <col min="10241" max="10241" width="1.5546875" style="171" customWidth="1"/>
    <col min="10242" max="10242" width="56" style="171" customWidth="1"/>
    <col min="10243" max="10243" width="70.109375" style="171" customWidth="1"/>
    <col min="10244" max="10244" width="43.5546875" style="171" customWidth="1"/>
    <col min="10245" max="10245" width="11.5546875" style="171"/>
    <col min="10246" max="10246" width="6" style="171" customWidth="1"/>
    <col min="10247" max="10496" width="11.5546875" style="171"/>
    <col min="10497" max="10497" width="1.5546875" style="171" customWidth="1"/>
    <col min="10498" max="10498" width="56" style="171" customWidth="1"/>
    <col min="10499" max="10499" width="70.109375" style="171" customWidth="1"/>
    <col min="10500" max="10500" width="43.5546875" style="171" customWidth="1"/>
    <col min="10501" max="10501" width="11.5546875" style="171"/>
    <col min="10502" max="10502" width="6" style="171" customWidth="1"/>
    <col min="10503" max="10752" width="11.5546875" style="171"/>
    <col min="10753" max="10753" width="1.5546875" style="171" customWidth="1"/>
    <col min="10754" max="10754" width="56" style="171" customWidth="1"/>
    <col min="10755" max="10755" width="70.109375" style="171" customWidth="1"/>
    <col min="10756" max="10756" width="43.5546875" style="171" customWidth="1"/>
    <col min="10757" max="10757" width="11.5546875" style="171"/>
    <col min="10758" max="10758" width="6" style="171" customWidth="1"/>
    <col min="10759" max="11008" width="11.5546875" style="171"/>
    <col min="11009" max="11009" width="1.5546875" style="171" customWidth="1"/>
    <col min="11010" max="11010" width="56" style="171" customWidth="1"/>
    <col min="11011" max="11011" width="70.109375" style="171" customWidth="1"/>
    <col min="11012" max="11012" width="43.5546875" style="171" customWidth="1"/>
    <col min="11013" max="11013" width="11.5546875" style="171"/>
    <col min="11014" max="11014" width="6" style="171" customWidth="1"/>
    <col min="11015" max="11264" width="11.5546875" style="171"/>
    <col min="11265" max="11265" width="1.5546875" style="171" customWidth="1"/>
    <col min="11266" max="11266" width="56" style="171" customWidth="1"/>
    <col min="11267" max="11267" width="70.109375" style="171" customWidth="1"/>
    <col min="11268" max="11268" width="43.5546875" style="171" customWidth="1"/>
    <col min="11269" max="11269" width="11.5546875" style="171"/>
    <col min="11270" max="11270" width="6" style="171" customWidth="1"/>
    <col min="11271" max="11520" width="11.5546875" style="171"/>
    <col min="11521" max="11521" width="1.5546875" style="171" customWidth="1"/>
    <col min="11522" max="11522" width="56" style="171" customWidth="1"/>
    <col min="11523" max="11523" width="70.109375" style="171" customWidth="1"/>
    <col min="11524" max="11524" width="43.5546875" style="171" customWidth="1"/>
    <col min="11525" max="11525" width="11.5546875" style="171"/>
    <col min="11526" max="11526" width="6" style="171" customWidth="1"/>
    <col min="11527" max="11776" width="11.5546875" style="171"/>
    <col min="11777" max="11777" width="1.5546875" style="171" customWidth="1"/>
    <col min="11778" max="11778" width="56" style="171" customWidth="1"/>
    <col min="11779" max="11779" width="70.109375" style="171" customWidth="1"/>
    <col min="11780" max="11780" width="43.5546875" style="171" customWidth="1"/>
    <col min="11781" max="11781" width="11.5546875" style="171"/>
    <col min="11782" max="11782" width="6" style="171" customWidth="1"/>
    <col min="11783" max="12032" width="11.5546875" style="171"/>
    <col min="12033" max="12033" width="1.5546875" style="171" customWidth="1"/>
    <col min="12034" max="12034" width="56" style="171" customWidth="1"/>
    <col min="12035" max="12035" width="70.109375" style="171" customWidth="1"/>
    <col min="12036" max="12036" width="43.5546875" style="171" customWidth="1"/>
    <col min="12037" max="12037" width="11.5546875" style="171"/>
    <col min="12038" max="12038" width="6" style="171" customWidth="1"/>
    <col min="12039" max="12288" width="11.5546875" style="171"/>
    <col min="12289" max="12289" width="1.5546875" style="171" customWidth="1"/>
    <col min="12290" max="12290" width="56" style="171" customWidth="1"/>
    <col min="12291" max="12291" width="70.109375" style="171" customWidth="1"/>
    <col min="12292" max="12292" width="43.5546875" style="171" customWidth="1"/>
    <col min="12293" max="12293" width="11.5546875" style="171"/>
    <col min="12294" max="12294" width="6" style="171" customWidth="1"/>
    <col min="12295" max="12544" width="11.5546875" style="171"/>
    <col min="12545" max="12545" width="1.5546875" style="171" customWidth="1"/>
    <col min="12546" max="12546" width="56" style="171" customWidth="1"/>
    <col min="12547" max="12547" width="70.109375" style="171" customWidth="1"/>
    <col min="12548" max="12548" width="43.5546875" style="171" customWidth="1"/>
    <col min="12549" max="12549" width="11.5546875" style="171"/>
    <col min="12550" max="12550" width="6" style="171" customWidth="1"/>
    <col min="12551" max="12800" width="11.5546875" style="171"/>
    <col min="12801" max="12801" width="1.5546875" style="171" customWidth="1"/>
    <col min="12802" max="12802" width="56" style="171" customWidth="1"/>
    <col min="12803" max="12803" width="70.109375" style="171" customWidth="1"/>
    <col min="12804" max="12804" width="43.5546875" style="171" customWidth="1"/>
    <col min="12805" max="12805" width="11.5546875" style="171"/>
    <col min="12806" max="12806" width="6" style="171" customWidth="1"/>
    <col min="12807" max="13056" width="11.5546875" style="171"/>
    <col min="13057" max="13057" width="1.5546875" style="171" customWidth="1"/>
    <col min="13058" max="13058" width="56" style="171" customWidth="1"/>
    <col min="13059" max="13059" width="70.109375" style="171" customWidth="1"/>
    <col min="13060" max="13060" width="43.5546875" style="171" customWidth="1"/>
    <col min="13061" max="13061" width="11.5546875" style="171"/>
    <col min="13062" max="13062" width="6" style="171" customWidth="1"/>
    <col min="13063" max="13312" width="11.5546875" style="171"/>
    <col min="13313" max="13313" width="1.5546875" style="171" customWidth="1"/>
    <col min="13314" max="13314" width="56" style="171" customWidth="1"/>
    <col min="13315" max="13315" width="70.109375" style="171" customWidth="1"/>
    <col min="13316" max="13316" width="43.5546875" style="171" customWidth="1"/>
    <col min="13317" max="13317" width="11.5546875" style="171"/>
    <col min="13318" max="13318" width="6" style="171" customWidth="1"/>
    <col min="13319" max="13568" width="11.5546875" style="171"/>
    <col min="13569" max="13569" width="1.5546875" style="171" customWidth="1"/>
    <col min="13570" max="13570" width="56" style="171" customWidth="1"/>
    <col min="13571" max="13571" width="70.109375" style="171" customWidth="1"/>
    <col min="13572" max="13572" width="43.5546875" style="171" customWidth="1"/>
    <col min="13573" max="13573" width="11.5546875" style="171"/>
    <col min="13574" max="13574" width="6" style="171" customWidth="1"/>
    <col min="13575" max="13824" width="11.5546875" style="171"/>
    <col min="13825" max="13825" width="1.5546875" style="171" customWidth="1"/>
    <col min="13826" max="13826" width="56" style="171" customWidth="1"/>
    <col min="13827" max="13827" width="70.109375" style="171" customWidth="1"/>
    <col min="13828" max="13828" width="43.5546875" style="171" customWidth="1"/>
    <col min="13829" max="13829" width="11.5546875" style="171"/>
    <col min="13830" max="13830" width="6" style="171" customWidth="1"/>
    <col min="13831" max="14080" width="11.5546875" style="171"/>
    <col min="14081" max="14081" width="1.5546875" style="171" customWidth="1"/>
    <col min="14082" max="14082" width="56" style="171" customWidth="1"/>
    <col min="14083" max="14083" width="70.109375" style="171" customWidth="1"/>
    <col min="14084" max="14084" width="43.5546875" style="171" customWidth="1"/>
    <col min="14085" max="14085" width="11.5546875" style="171"/>
    <col min="14086" max="14086" width="6" style="171" customWidth="1"/>
    <col min="14087" max="14336" width="11.5546875" style="171"/>
    <col min="14337" max="14337" width="1.5546875" style="171" customWidth="1"/>
    <col min="14338" max="14338" width="56" style="171" customWidth="1"/>
    <col min="14339" max="14339" width="70.109375" style="171" customWidth="1"/>
    <col min="14340" max="14340" width="43.5546875" style="171" customWidth="1"/>
    <col min="14341" max="14341" width="11.5546875" style="171"/>
    <col min="14342" max="14342" width="6" style="171" customWidth="1"/>
    <col min="14343" max="14592" width="11.5546875" style="171"/>
    <col min="14593" max="14593" width="1.5546875" style="171" customWidth="1"/>
    <col min="14594" max="14594" width="56" style="171" customWidth="1"/>
    <col min="14595" max="14595" width="70.109375" style="171" customWidth="1"/>
    <col min="14596" max="14596" width="43.5546875" style="171" customWidth="1"/>
    <col min="14597" max="14597" width="11.5546875" style="171"/>
    <col min="14598" max="14598" width="6" style="171" customWidth="1"/>
    <col min="14599" max="14848" width="11.5546875" style="171"/>
    <col min="14849" max="14849" width="1.5546875" style="171" customWidth="1"/>
    <col min="14850" max="14850" width="56" style="171" customWidth="1"/>
    <col min="14851" max="14851" width="70.109375" style="171" customWidth="1"/>
    <col min="14852" max="14852" width="43.5546875" style="171" customWidth="1"/>
    <col min="14853" max="14853" width="11.5546875" style="171"/>
    <col min="14854" max="14854" width="6" style="171" customWidth="1"/>
    <col min="14855" max="15104" width="11.5546875" style="171"/>
    <col min="15105" max="15105" width="1.5546875" style="171" customWidth="1"/>
    <col min="15106" max="15106" width="56" style="171" customWidth="1"/>
    <col min="15107" max="15107" width="70.109375" style="171" customWidth="1"/>
    <col min="15108" max="15108" width="43.5546875" style="171" customWidth="1"/>
    <col min="15109" max="15109" width="11.5546875" style="171"/>
    <col min="15110" max="15110" width="6" style="171" customWidth="1"/>
    <col min="15111" max="15360" width="11.5546875" style="171"/>
    <col min="15361" max="15361" width="1.5546875" style="171" customWidth="1"/>
    <col min="15362" max="15362" width="56" style="171" customWidth="1"/>
    <col min="15363" max="15363" width="70.109375" style="171" customWidth="1"/>
    <col min="15364" max="15364" width="43.5546875" style="171" customWidth="1"/>
    <col min="15365" max="15365" width="11.5546875" style="171"/>
    <col min="15366" max="15366" width="6" style="171" customWidth="1"/>
    <col min="15367" max="15616" width="11.5546875" style="171"/>
    <col min="15617" max="15617" width="1.5546875" style="171" customWidth="1"/>
    <col min="15618" max="15618" width="56" style="171" customWidth="1"/>
    <col min="15619" max="15619" width="70.109375" style="171" customWidth="1"/>
    <col min="15620" max="15620" width="43.5546875" style="171" customWidth="1"/>
    <col min="15621" max="15621" width="11.5546875" style="171"/>
    <col min="15622" max="15622" width="6" style="171" customWidth="1"/>
    <col min="15623" max="15872" width="11.5546875" style="171"/>
    <col min="15873" max="15873" width="1.5546875" style="171" customWidth="1"/>
    <col min="15874" max="15874" width="56" style="171" customWidth="1"/>
    <col min="15875" max="15875" width="70.109375" style="171" customWidth="1"/>
    <col min="15876" max="15876" width="43.5546875" style="171" customWidth="1"/>
    <col min="15877" max="15877" width="11.5546875" style="171"/>
    <col min="15878" max="15878" width="6" style="171" customWidth="1"/>
    <col min="15879" max="16128" width="11.5546875" style="171"/>
    <col min="16129" max="16129" width="1.5546875" style="171" customWidth="1"/>
    <col min="16130" max="16130" width="56" style="171" customWidth="1"/>
    <col min="16131" max="16131" width="70.109375" style="171" customWidth="1"/>
    <col min="16132" max="16132" width="43.5546875" style="171" customWidth="1"/>
    <col min="16133" max="16133" width="11.5546875" style="171"/>
    <col min="16134" max="16134" width="6" style="171" customWidth="1"/>
    <col min="16135" max="16384" width="11.5546875" style="171"/>
  </cols>
  <sheetData>
    <row r="21" spans="2:8" x14ac:dyDescent="0.25">
      <c r="C21" s="290"/>
      <c r="D21" s="290"/>
      <c r="E21" s="290"/>
      <c r="F21" s="290"/>
    </row>
    <row r="22" spans="2:8" ht="15.6" x14ac:dyDescent="0.3">
      <c r="B22" s="172" t="s">
        <v>173</v>
      </c>
      <c r="C22" s="173" t="s">
        <v>639</v>
      </c>
    </row>
    <row r="23" spans="2:8" ht="15.6" x14ac:dyDescent="0.3">
      <c r="B23" s="172" t="s">
        <v>592</v>
      </c>
      <c r="C23" s="173" t="s">
        <v>640</v>
      </c>
    </row>
    <row r="24" spans="2:8" ht="15.6" x14ac:dyDescent="0.3">
      <c r="B24" s="172" t="s">
        <v>593</v>
      </c>
      <c r="C24" s="173" t="s">
        <v>641</v>
      </c>
    </row>
    <row r="25" spans="2:8" ht="15.6" x14ac:dyDescent="0.3">
      <c r="B25" s="172" t="s">
        <v>591</v>
      </c>
      <c r="C25" s="173" t="s">
        <v>642</v>
      </c>
    </row>
    <row r="26" spans="2:8" ht="15.6" x14ac:dyDescent="0.3">
      <c r="B26" s="172" t="s">
        <v>594</v>
      </c>
      <c r="C26" s="173" t="s">
        <v>643</v>
      </c>
      <c r="H26" s="174"/>
    </row>
    <row r="27" spans="2:8" ht="15.6" x14ac:dyDescent="0.3">
      <c r="B27" s="172" t="s">
        <v>595</v>
      </c>
      <c r="C27" s="173" t="s">
        <v>644</v>
      </c>
      <c r="H27" s="174"/>
    </row>
    <row r="28" spans="2:8" ht="15.6" x14ac:dyDescent="0.3">
      <c r="B28" s="172" t="s">
        <v>596</v>
      </c>
      <c r="C28" s="173">
        <v>3167575619</v>
      </c>
    </row>
    <row r="29" spans="2:8" ht="15.6" x14ac:dyDescent="0.3">
      <c r="B29" s="172" t="s">
        <v>597</v>
      </c>
      <c r="C29" s="289" t="s">
        <v>645</v>
      </c>
    </row>
    <row r="30" spans="2:8" ht="15.6" x14ac:dyDescent="0.3">
      <c r="B30" s="172" t="s">
        <v>598</v>
      </c>
      <c r="C30" s="173" t="s">
        <v>646</v>
      </c>
    </row>
    <row r="31" spans="2:8" ht="15.6" x14ac:dyDescent="0.3">
      <c r="B31" s="172" t="s">
        <v>599</v>
      </c>
      <c r="C31" s="175" t="s">
        <v>647</v>
      </c>
    </row>
    <row r="32" spans="2:8" ht="15.6" x14ac:dyDescent="0.3">
      <c r="B32" s="172" t="s">
        <v>600</v>
      </c>
      <c r="C32" s="175" t="s">
        <v>648</v>
      </c>
    </row>
    <row r="33" spans="2:3" ht="15.6" x14ac:dyDescent="0.3">
      <c r="B33" s="172" t="s">
        <v>601</v>
      </c>
      <c r="C33" s="175" t="s">
        <v>649</v>
      </c>
    </row>
    <row r="34" spans="2:3" ht="15.6" x14ac:dyDescent="0.3">
      <c r="B34" s="172" t="s">
        <v>602</v>
      </c>
      <c r="C34" s="173">
        <v>2024</v>
      </c>
    </row>
  </sheetData>
  <mergeCells count="1">
    <mergeCell ref="C21:F21"/>
  </mergeCells>
  <hyperlinks>
    <hyperlink ref="C29"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theme="6" tint="0.59999389629810485"/>
  </sheetPr>
  <dimension ref="A1:P697"/>
  <sheetViews>
    <sheetView showGridLines="0" topLeftCell="G1" zoomScaleNormal="100" workbookViewId="0">
      <selection activeCell="H509" sqref="H509"/>
    </sheetView>
  </sheetViews>
  <sheetFormatPr baseColWidth="10" defaultColWidth="14.44140625" defaultRowHeight="15.75" customHeight="1" x14ac:dyDescent="0.25"/>
  <cols>
    <col min="1" max="1" width="4.88671875" style="159" customWidth="1"/>
    <col min="2" max="2" width="5.5546875" style="2" customWidth="1"/>
    <col min="3" max="3" width="5.44140625" style="2" customWidth="1"/>
    <col min="4" max="4" width="11.109375" style="2" customWidth="1"/>
    <col min="5" max="5" width="56.88671875" style="19" customWidth="1"/>
    <col min="6" max="6" width="12.6640625" style="20" customWidth="1"/>
    <col min="7" max="7" width="12.6640625" style="280" customWidth="1"/>
    <col min="8" max="8" width="19.109375" style="2" customWidth="1"/>
    <col min="9" max="9" width="10.88671875" style="20" customWidth="1"/>
    <col min="10" max="11" width="12.5546875" style="2" customWidth="1"/>
    <col min="12" max="16384" width="14.44140625" style="2"/>
  </cols>
  <sheetData>
    <row r="1" spans="1:14" ht="10.199999999999999" customHeight="1" thickBot="1" x14ac:dyDescent="0.3">
      <c r="B1" s="296" t="s">
        <v>638</v>
      </c>
      <c r="C1" s="297"/>
      <c r="D1" s="297"/>
      <c r="E1" s="297"/>
      <c r="F1" s="297"/>
      <c r="G1" s="297"/>
      <c r="H1" s="297"/>
      <c r="I1" s="298"/>
      <c r="J1" s="1"/>
      <c r="K1" s="318" t="s">
        <v>621</v>
      </c>
      <c r="L1" s="318"/>
      <c r="M1" s="233" t="s">
        <v>589</v>
      </c>
      <c r="N1" s="234" t="s">
        <v>590</v>
      </c>
    </row>
    <row r="2" spans="1:14" ht="10.199999999999999" customHeight="1" x14ac:dyDescent="0.25">
      <c r="B2" s="299" t="s">
        <v>623</v>
      </c>
      <c r="C2" s="300"/>
      <c r="D2" s="300"/>
      <c r="E2" s="301"/>
      <c r="F2" s="301"/>
      <c r="G2" s="301"/>
      <c r="H2" s="301"/>
      <c r="I2" s="302"/>
      <c r="J2" s="1"/>
      <c r="K2" s="235">
        <v>32</v>
      </c>
      <c r="L2" s="236">
        <f>+'PROYECTO ADICION RB'!E67</f>
        <v>8837756.2599999998</v>
      </c>
      <c r="M2" s="236">
        <f t="shared" ref="M2:M10" si="0">+G667</f>
        <v>8837756.2599999998</v>
      </c>
      <c r="N2" s="237">
        <f>+L2-M2</f>
        <v>0</v>
      </c>
    </row>
    <row r="3" spans="1:14" ht="10.199999999999999" customHeight="1" x14ac:dyDescent="0.25">
      <c r="B3" s="3" t="s">
        <v>156</v>
      </c>
      <c r="C3" s="4"/>
      <c r="D3" s="5"/>
      <c r="E3" s="303" t="s">
        <v>636</v>
      </c>
      <c r="F3" s="304"/>
      <c r="G3" s="304"/>
      <c r="H3" s="304"/>
      <c r="I3" s="305"/>
      <c r="J3" s="1"/>
      <c r="K3" s="238">
        <v>33</v>
      </c>
      <c r="L3" s="145">
        <f>+'PROYECTO ADICION RB'!E68</f>
        <v>2040320.75</v>
      </c>
      <c r="M3" s="145">
        <f t="shared" si="0"/>
        <v>2040320.75</v>
      </c>
      <c r="N3" s="239">
        <f t="shared" ref="N3:N10" si="1">+L3-M3</f>
        <v>0</v>
      </c>
    </row>
    <row r="4" spans="1:14" ht="10.199999999999999" customHeight="1" x14ac:dyDescent="0.25">
      <c r="B4" s="307" t="s">
        <v>603</v>
      </c>
      <c r="C4" s="313"/>
      <c r="D4" s="314"/>
      <c r="E4" s="303" t="s">
        <v>637</v>
      </c>
      <c r="F4" s="304"/>
      <c r="G4" s="304"/>
      <c r="H4" s="304"/>
      <c r="I4" s="305"/>
      <c r="J4" s="1"/>
      <c r="K4" s="240">
        <v>34</v>
      </c>
      <c r="L4" s="146">
        <f>+'PROYECTO ADICION RB'!E69</f>
        <v>0</v>
      </c>
      <c r="M4" s="146">
        <f t="shared" si="0"/>
        <v>0</v>
      </c>
      <c r="N4" s="239">
        <f t="shared" si="1"/>
        <v>0</v>
      </c>
    </row>
    <row r="5" spans="1:14" ht="10.199999999999999" customHeight="1" x14ac:dyDescent="0.25">
      <c r="B5" s="3" t="s">
        <v>157</v>
      </c>
      <c r="C5" s="4"/>
      <c r="D5" s="5"/>
      <c r="E5" s="306"/>
      <c r="F5" s="306"/>
      <c r="G5" s="306"/>
      <c r="H5" s="306"/>
      <c r="I5" s="306"/>
      <c r="J5" s="1"/>
      <c r="K5" s="241">
        <v>35</v>
      </c>
      <c r="L5" s="147">
        <f>+'PROYECTO ADICION RB'!E70</f>
        <v>0</v>
      </c>
      <c r="M5" s="147">
        <f t="shared" si="0"/>
        <v>0</v>
      </c>
      <c r="N5" s="239">
        <f t="shared" si="1"/>
        <v>0</v>
      </c>
    </row>
    <row r="6" spans="1:14" ht="10.199999999999999" customHeight="1" x14ac:dyDescent="0.25">
      <c r="B6" s="307" t="s">
        <v>158</v>
      </c>
      <c r="C6" s="308"/>
      <c r="D6" s="308"/>
      <c r="E6" s="306"/>
      <c r="F6" s="306"/>
      <c r="G6" s="306"/>
      <c r="H6" s="306"/>
      <c r="I6" s="306"/>
      <c r="J6" s="1"/>
      <c r="K6" s="242">
        <v>36</v>
      </c>
      <c r="L6" s="249">
        <f>+'PROYECTO ADICION RB'!E71</f>
        <v>0</v>
      </c>
      <c r="M6" s="249">
        <f t="shared" si="0"/>
        <v>0</v>
      </c>
      <c r="N6" s="239">
        <f t="shared" si="1"/>
        <v>0</v>
      </c>
    </row>
    <row r="7" spans="1:14" ht="10.199999999999999" customHeight="1" x14ac:dyDescent="0.25">
      <c r="B7" s="307" t="s">
        <v>159</v>
      </c>
      <c r="C7" s="308"/>
      <c r="D7" s="308"/>
      <c r="E7" s="306"/>
      <c r="F7" s="306"/>
      <c r="G7" s="306"/>
      <c r="H7" s="306"/>
      <c r="I7" s="306"/>
      <c r="J7" s="1"/>
      <c r="K7" s="243">
        <v>37</v>
      </c>
      <c r="L7" s="252">
        <f>+'PROYECTO ADICION RB'!E72</f>
        <v>0</v>
      </c>
      <c r="M7" s="252">
        <f t="shared" si="0"/>
        <v>0</v>
      </c>
      <c r="N7" s="239">
        <f t="shared" si="1"/>
        <v>0</v>
      </c>
    </row>
    <row r="8" spans="1:14" ht="10.199999999999999" customHeight="1" x14ac:dyDescent="0.25">
      <c r="B8" s="307" t="s">
        <v>160</v>
      </c>
      <c r="C8" s="308"/>
      <c r="D8" s="308"/>
      <c r="E8" s="306"/>
      <c r="F8" s="306"/>
      <c r="G8" s="306"/>
      <c r="H8" s="306"/>
      <c r="I8" s="306"/>
      <c r="J8" s="1"/>
      <c r="K8" s="244">
        <v>41</v>
      </c>
      <c r="L8" s="250">
        <f>+'PROYECTO ADICION RB'!E73</f>
        <v>0</v>
      </c>
      <c r="M8" s="250">
        <f t="shared" si="0"/>
        <v>0</v>
      </c>
      <c r="N8" s="239">
        <f t="shared" si="1"/>
        <v>0</v>
      </c>
    </row>
    <row r="9" spans="1:14" ht="10.199999999999999" customHeight="1" x14ac:dyDescent="0.25">
      <c r="B9" s="315" t="s">
        <v>161</v>
      </c>
      <c r="C9" s="316"/>
      <c r="D9" s="316"/>
      <c r="E9" s="317">
        <v>2024</v>
      </c>
      <c r="F9" s="317"/>
      <c r="G9" s="317"/>
      <c r="H9" s="317"/>
      <c r="I9" s="317"/>
      <c r="J9" s="1"/>
      <c r="K9" s="245">
        <v>42</v>
      </c>
      <c r="L9" s="251">
        <f>+'PROYECTO ADICION RB'!E74</f>
        <v>0</v>
      </c>
      <c r="M9" s="251">
        <f t="shared" si="0"/>
        <v>0</v>
      </c>
      <c r="N9" s="239">
        <f t="shared" si="1"/>
        <v>0</v>
      </c>
    </row>
    <row r="10" spans="1:14" s="7" customFormat="1" ht="51" customHeight="1" x14ac:dyDescent="0.25">
      <c r="A10" s="294" t="s">
        <v>584</v>
      </c>
      <c r="B10" s="332" t="s">
        <v>162</v>
      </c>
      <c r="C10" s="334" t="s">
        <v>163</v>
      </c>
      <c r="D10" s="335"/>
      <c r="E10" s="311" t="s">
        <v>164</v>
      </c>
      <c r="F10" s="336" t="s">
        <v>165</v>
      </c>
      <c r="G10" s="344" t="s">
        <v>166</v>
      </c>
      <c r="H10" s="309" t="s">
        <v>167</v>
      </c>
      <c r="I10" s="330" t="s">
        <v>176</v>
      </c>
      <c r="J10" s="6"/>
      <c r="K10" s="246">
        <v>43</v>
      </c>
      <c r="L10" s="248">
        <f>+'PROYECTO ADICION RB'!E75</f>
        <v>0</v>
      </c>
      <c r="M10" s="248">
        <f t="shared" si="0"/>
        <v>0</v>
      </c>
      <c r="N10" s="239">
        <f t="shared" si="1"/>
        <v>0</v>
      </c>
    </row>
    <row r="11" spans="1:14" s="7" customFormat="1" ht="29.25" customHeight="1" thickBot="1" x14ac:dyDescent="0.3">
      <c r="A11" s="295"/>
      <c r="B11" s="333"/>
      <c r="C11" s="8" t="s">
        <v>168</v>
      </c>
      <c r="D11" s="8" t="s">
        <v>169</v>
      </c>
      <c r="E11" s="312"/>
      <c r="F11" s="337"/>
      <c r="G11" s="345"/>
      <c r="H11" s="310"/>
      <c r="I11" s="331"/>
      <c r="J11" s="6"/>
      <c r="K11" s="247" t="s">
        <v>622</v>
      </c>
      <c r="L11" s="253">
        <f>SUM(L2:L10)</f>
        <v>10878077.01</v>
      </c>
      <c r="M11" s="253">
        <f t="shared" ref="M11:N11" si="2">SUM(M2:M10)</f>
        <v>10878077.01</v>
      </c>
      <c r="N11" s="253">
        <f t="shared" si="2"/>
        <v>0</v>
      </c>
    </row>
    <row r="12" spans="1:14" ht="11.4" customHeight="1" x14ac:dyDescent="0.25">
      <c r="A12" s="160"/>
      <c r="B12" s="9"/>
      <c r="C12" s="10"/>
      <c r="D12" s="9"/>
      <c r="E12" s="89" t="s">
        <v>67</v>
      </c>
      <c r="F12" s="11"/>
      <c r="G12" s="254">
        <f>SUM(G13:G21)</f>
        <v>0</v>
      </c>
      <c r="H12" s="27" t="s">
        <v>66</v>
      </c>
      <c r="I12" s="31"/>
      <c r="J12" s="1"/>
      <c r="K12" s="1"/>
    </row>
    <row r="13" spans="1:14" ht="11.4" customHeight="1" x14ac:dyDescent="0.25">
      <c r="A13" s="160">
        <v>7</v>
      </c>
      <c r="B13" s="9"/>
      <c r="C13" s="10"/>
      <c r="D13" s="9"/>
      <c r="E13" s="94" t="s">
        <v>69</v>
      </c>
      <c r="F13" s="223"/>
      <c r="G13" s="255">
        <v>0</v>
      </c>
      <c r="H13" s="30" t="s">
        <v>68</v>
      </c>
      <c r="I13" s="112">
        <v>32</v>
      </c>
      <c r="J13" s="1"/>
      <c r="K13" s="1"/>
    </row>
    <row r="14" spans="1:14" ht="11.4" customHeight="1" x14ac:dyDescent="0.25">
      <c r="A14" s="160"/>
      <c r="B14" s="9"/>
      <c r="C14" s="10"/>
      <c r="D14" s="9"/>
      <c r="E14" s="94" t="s">
        <v>69</v>
      </c>
      <c r="F14" s="223"/>
      <c r="G14" s="256">
        <v>0</v>
      </c>
      <c r="H14" s="30" t="s">
        <v>68</v>
      </c>
      <c r="I14" s="67">
        <v>33</v>
      </c>
      <c r="J14" s="1"/>
      <c r="K14" s="1"/>
    </row>
    <row r="15" spans="1:14" ht="11.4" customHeight="1" x14ac:dyDescent="0.25">
      <c r="A15" s="160"/>
      <c r="B15" s="9"/>
      <c r="C15" s="10"/>
      <c r="D15" s="9"/>
      <c r="E15" s="94" t="s">
        <v>69</v>
      </c>
      <c r="F15" s="223"/>
      <c r="G15" s="257">
        <v>0</v>
      </c>
      <c r="H15" s="30" t="s">
        <v>68</v>
      </c>
      <c r="I15" s="72">
        <v>34</v>
      </c>
      <c r="J15" s="1"/>
      <c r="K15" s="1"/>
    </row>
    <row r="16" spans="1:14" ht="11.4" customHeight="1" x14ac:dyDescent="0.25">
      <c r="A16" s="160"/>
      <c r="B16" s="9"/>
      <c r="C16" s="10"/>
      <c r="D16" s="9"/>
      <c r="E16" s="94" t="s">
        <v>69</v>
      </c>
      <c r="F16" s="223"/>
      <c r="G16" s="258">
        <v>0</v>
      </c>
      <c r="H16" s="30" t="s">
        <v>68</v>
      </c>
      <c r="I16" s="104">
        <v>35</v>
      </c>
      <c r="J16" s="1"/>
      <c r="K16" s="1"/>
    </row>
    <row r="17" spans="1:13" ht="11.4" customHeight="1" x14ac:dyDescent="0.25">
      <c r="A17" s="160"/>
      <c r="B17" s="9"/>
      <c r="C17" s="10"/>
      <c r="D17" s="9"/>
      <c r="E17" s="94" t="s">
        <v>69</v>
      </c>
      <c r="F17" s="223"/>
      <c r="G17" s="259">
        <v>0</v>
      </c>
      <c r="H17" s="30" t="s">
        <v>68</v>
      </c>
      <c r="I17" s="191">
        <v>36</v>
      </c>
      <c r="J17" s="1"/>
      <c r="K17" s="1"/>
    </row>
    <row r="18" spans="1:13" ht="11.4" customHeight="1" x14ac:dyDescent="0.25">
      <c r="A18" s="160"/>
      <c r="B18" s="9"/>
      <c r="C18" s="10"/>
      <c r="D18" s="9"/>
      <c r="E18" s="94" t="s">
        <v>69</v>
      </c>
      <c r="F18" s="223"/>
      <c r="G18" s="260">
        <v>0</v>
      </c>
      <c r="H18" s="30" t="s">
        <v>68</v>
      </c>
      <c r="I18" s="195">
        <v>37</v>
      </c>
      <c r="J18" s="1"/>
      <c r="K18" s="1"/>
    </row>
    <row r="19" spans="1:13" ht="11.4" customHeight="1" x14ac:dyDescent="0.25">
      <c r="A19" s="160"/>
      <c r="B19" s="9"/>
      <c r="C19" s="10"/>
      <c r="D19" s="9"/>
      <c r="E19" s="94" t="s">
        <v>69</v>
      </c>
      <c r="F19" s="223"/>
      <c r="G19" s="261">
        <v>0</v>
      </c>
      <c r="H19" s="30" t="s">
        <v>68</v>
      </c>
      <c r="I19" s="199">
        <v>41</v>
      </c>
      <c r="J19" s="1"/>
      <c r="K19" s="1"/>
    </row>
    <row r="20" spans="1:13" ht="11.4" customHeight="1" x14ac:dyDescent="0.25">
      <c r="A20" s="160"/>
      <c r="B20" s="9"/>
      <c r="C20" s="10"/>
      <c r="D20" s="9"/>
      <c r="E20" s="94" t="s">
        <v>69</v>
      </c>
      <c r="F20" s="79"/>
      <c r="G20" s="262">
        <v>0</v>
      </c>
      <c r="H20" s="30" t="s">
        <v>68</v>
      </c>
      <c r="I20" s="203">
        <v>42</v>
      </c>
      <c r="J20" s="1"/>
      <c r="K20" s="1"/>
    </row>
    <row r="21" spans="1:13" ht="11.4" customHeight="1" x14ac:dyDescent="0.25">
      <c r="A21" s="160"/>
      <c r="B21" s="9"/>
      <c r="C21" s="10"/>
      <c r="D21" s="9"/>
      <c r="E21" s="94" t="s">
        <v>69</v>
      </c>
      <c r="F21" s="79"/>
      <c r="G21" s="263">
        <v>0</v>
      </c>
      <c r="H21" s="30" t="s">
        <v>68</v>
      </c>
      <c r="I21" s="207">
        <v>43</v>
      </c>
      <c r="J21" s="1"/>
      <c r="K21" s="136" t="s">
        <v>586</v>
      </c>
      <c r="L21" s="137" t="s">
        <v>587</v>
      </c>
      <c r="M21" s="137" t="s">
        <v>582</v>
      </c>
    </row>
    <row r="22" spans="1:13" s="7" customFormat="1" ht="24.6" customHeight="1" x14ac:dyDescent="0.25">
      <c r="A22" s="161"/>
      <c r="B22" s="90">
        <v>1</v>
      </c>
      <c r="C22" s="91"/>
      <c r="D22" s="90"/>
      <c r="E22" s="80" t="s">
        <v>212</v>
      </c>
      <c r="F22" s="79">
        <v>0</v>
      </c>
      <c r="G22" s="264">
        <f t="shared" ref="G22:G27" si="3">C22*F22</f>
        <v>0</v>
      </c>
      <c r="H22" s="30"/>
      <c r="I22" s="31"/>
      <c r="J22" s="6"/>
      <c r="K22" s="139">
        <f>SUM(G22:G27)</f>
        <v>0</v>
      </c>
      <c r="L22" s="140">
        <f>+G12</f>
        <v>0</v>
      </c>
      <c r="M22" s="140">
        <f>+K22-L22</f>
        <v>0</v>
      </c>
    </row>
    <row r="23" spans="1:13" s="7" customFormat="1" ht="11.4" customHeight="1" x14ac:dyDescent="0.25">
      <c r="A23" s="161"/>
      <c r="B23" s="90">
        <v>2</v>
      </c>
      <c r="C23" s="91"/>
      <c r="D23" s="90"/>
      <c r="E23" s="80" t="s">
        <v>213</v>
      </c>
      <c r="F23" s="79">
        <v>0</v>
      </c>
      <c r="G23" s="264">
        <f t="shared" si="3"/>
        <v>0</v>
      </c>
      <c r="H23" s="30"/>
      <c r="I23" s="31"/>
      <c r="J23" s="6"/>
      <c r="K23" s="6"/>
    </row>
    <row r="24" spans="1:13" s="7" customFormat="1" ht="11.4" customHeight="1" x14ac:dyDescent="0.25">
      <c r="A24" s="161"/>
      <c r="B24" s="90">
        <v>3</v>
      </c>
      <c r="C24" s="91"/>
      <c r="D24" s="90"/>
      <c r="E24" s="80" t="s">
        <v>214</v>
      </c>
      <c r="F24" s="79"/>
      <c r="G24" s="264">
        <f t="shared" si="3"/>
        <v>0</v>
      </c>
      <c r="H24" s="30"/>
      <c r="I24" s="31"/>
      <c r="J24" s="6"/>
      <c r="K24" s="6"/>
    </row>
    <row r="25" spans="1:13" s="7" customFormat="1" ht="11.4" customHeight="1" x14ac:dyDescent="0.25">
      <c r="A25" s="161"/>
      <c r="B25" s="90">
        <v>4</v>
      </c>
      <c r="C25" s="91"/>
      <c r="D25" s="90"/>
      <c r="E25" s="80" t="s">
        <v>215</v>
      </c>
      <c r="F25" s="79"/>
      <c r="G25" s="264">
        <f t="shared" si="3"/>
        <v>0</v>
      </c>
      <c r="H25" s="30"/>
      <c r="I25" s="31"/>
      <c r="J25" s="6"/>
      <c r="K25" s="6"/>
    </row>
    <row r="26" spans="1:13" s="7" customFormat="1" ht="36" customHeight="1" x14ac:dyDescent="0.25">
      <c r="A26" s="161"/>
      <c r="B26" s="90">
        <v>5</v>
      </c>
      <c r="C26" s="91"/>
      <c r="D26" s="90"/>
      <c r="E26" s="80" t="s">
        <v>216</v>
      </c>
      <c r="F26" s="79"/>
      <c r="G26" s="264">
        <f t="shared" si="3"/>
        <v>0</v>
      </c>
      <c r="H26" s="30"/>
      <c r="I26" s="31"/>
      <c r="J26" s="6"/>
      <c r="K26" s="6"/>
    </row>
    <row r="27" spans="1:13" s="7" customFormat="1" ht="11.4" customHeight="1" x14ac:dyDescent="0.25">
      <c r="A27" s="161"/>
      <c r="B27" s="90">
        <v>6</v>
      </c>
      <c r="C27" s="91"/>
      <c r="D27" s="90"/>
      <c r="E27" s="80" t="s">
        <v>217</v>
      </c>
      <c r="F27" s="79"/>
      <c r="G27" s="264">
        <f t="shared" si="3"/>
        <v>0</v>
      </c>
      <c r="H27" s="30"/>
      <c r="I27" s="31"/>
      <c r="J27" s="6"/>
      <c r="K27" s="6"/>
    </row>
    <row r="28" spans="1:13" ht="24.6" customHeight="1" x14ac:dyDescent="0.25">
      <c r="A28" s="160"/>
      <c r="B28" s="9"/>
      <c r="C28" s="10"/>
      <c r="D28" s="9"/>
      <c r="E28" s="92"/>
      <c r="F28" s="12"/>
      <c r="G28" s="264"/>
      <c r="H28" s="50"/>
      <c r="I28" s="33"/>
      <c r="J28" s="1"/>
      <c r="K28" s="1"/>
    </row>
    <row r="29" spans="1:13" ht="12" x14ac:dyDescent="0.25">
      <c r="A29" s="160"/>
      <c r="B29" s="9"/>
      <c r="C29" s="10"/>
      <c r="D29" s="9"/>
      <c r="E29" s="89" t="s">
        <v>71</v>
      </c>
      <c r="F29" s="12"/>
      <c r="G29" s="254">
        <f>SUM(G30:G38)</f>
        <v>0</v>
      </c>
      <c r="H29" s="27" t="s">
        <v>70</v>
      </c>
      <c r="I29" s="33"/>
      <c r="J29" s="1"/>
      <c r="K29" s="1"/>
    </row>
    <row r="30" spans="1:13" ht="11.4" x14ac:dyDescent="0.25">
      <c r="A30" s="160">
        <v>7</v>
      </c>
      <c r="B30" s="9"/>
      <c r="C30" s="10"/>
      <c r="D30" s="9"/>
      <c r="E30" s="94" t="s">
        <v>73</v>
      </c>
      <c r="F30" s="79"/>
      <c r="G30" s="255">
        <v>0</v>
      </c>
      <c r="H30" s="30" t="s">
        <v>72</v>
      </c>
      <c r="I30" s="112">
        <v>32</v>
      </c>
      <c r="J30" s="1"/>
      <c r="K30" s="1"/>
    </row>
    <row r="31" spans="1:13" ht="11.4" x14ac:dyDescent="0.25">
      <c r="A31" s="160"/>
      <c r="B31" s="9"/>
      <c r="C31" s="10"/>
      <c r="D31" s="9"/>
      <c r="E31" s="94" t="s">
        <v>73</v>
      </c>
      <c r="F31" s="79"/>
      <c r="G31" s="256">
        <v>0</v>
      </c>
      <c r="H31" s="30" t="s">
        <v>72</v>
      </c>
      <c r="I31" s="67">
        <v>33</v>
      </c>
      <c r="J31" s="1"/>
      <c r="K31" s="1"/>
    </row>
    <row r="32" spans="1:13" ht="11.4" x14ac:dyDescent="0.25">
      <c r="A32" s="160"/>
      <c r="B32" s="9"/>
      <c r="C32" s="10"/>
      <c r="D32" s="9"/>
      <c r="E32" s="94" t="s">
        <v>73</v>
      </c>
      <c r="F32" s="79"/>
      <c r="G32" s="257">
        <v>0</v>
      </c>
      <c r="H32" s="30" t="s">
        <v>72</v>
      </c>
      <c r="I32" s="72">
        <v>34</v>
      </c>
      <c r="J32" s="1"/>
      <c r="K32" s="1"/>
    </row>
    <row r="33" spans="1:13" ht="11.4" x14ac:dyDescent="0.25">
      <c r="A33" s="160"/>
      <c r="B33" s="9"/>
      <c r="C33" s="10"/>
      <c r="D33" s="9"/>
      <c r="E33" s="94" t="s">
        <v>73</v>
      </c>
      <c r="F33" s="79"/>
      <c r="G33" s="258">
        <v>0</v>
      </c>
      <c r="H33" s="30" t="s">
        <v>72</v>
      </c>
      <c r="I33" s="104">
        <v>35</v>
      </c>
      <c r="J33" s="1"/>
      <c r="K33" s="1"/>
    </row>
    <row r="34" spans="1:13" ht="11.4" x14ac:dyDescent="0.25">
      <c r="A34" s="160"/>
      <c r="B34" s="9"/>
      <c r="C34" s="10"/>
      <c r="D34" s="9"/>
      <c r="E34" s="94" t="s">
        <v>73</v>
      </c>
      <c r="F34" s="79"/>
      <c r="G34" s="259">
        <v>0</v>
      </c>
      <c r="H34" s="30" t="s">
        <v>72</v>
      </c>
      <c r="I34" s="191">
        <v>36</v>
      </c>
      <c r="J34" s="1"/>
      <c r="K34" s="1"/>
    </row>
    <row r="35" spans="1:13" ht="11.4" x14ac:dyDescent="0.25">
      <c r="A35" s="160"/>
      <c r="B35" s="9"/>
      <c r="C35" s="10"/>
      <c r="D35" s="9"/>
      <c r="E35" s="94" t="s">
        <v>73</v>
      </c>
      <c r="F35" s="79"/>
      <c r="G35" s="260">
        <v>0</v>
      </c>
      <c r="H35" s="30" t="s">
        <v>72</v>
      </c>
      <c r="I35" s="195">
        <v>37</v>
      </c>
      <c r="J35" s="1"/>
      <c r="K35" s="1"/>
    </row>
    <row r="36" spans="1:13" ht="11.4" x14ac:dyDescent="0.25">
      <c r="A36" s="160"/>
      <c r="B36" s="9"/>
      <c r="C36" s="10"/>
      <c r="D36" s="9"/>
      <c r="E36" s="94" t="s">
        <v>73</v>
      </c>
      <c r="F36" s="79"/>
      <c r="G36" s="261">
        <v>0</v>
      </c>
      <c r="H36" s="30" t="s">
        <v>72</v>
      </c>
      <c r="I36" s="199">
        <v>41</v>
      </c>
      <c r="J36" s="1"/>
      <c r="K36" s="1"/>
    </row>
    <row r="37" spans="1:13" ht="11.4" x14ac:dyDescent="0.25">
      <c r="A37" s="160"/>
      <c r="B37" s="9"/>
      <c r="C37" s="10"/>
      <c r="D37" s="9"/>
      <c r="E37" s="94" t="s">
        <v>73</v>
      </c>
      <c r="F37" s="79"/>
      <c r="G37" s="262">
        <v>0</v>
      </c>
      <c r="H37" s="30" t="s">
        <v>72</v>
      </c>
      <c r="I37" s="203">
        <v>42</v>
      </c>
      <c r="J37" s="1"/>
      <c r="K37" s="1"/>
    </row>
    <row r="38" spans="1:13" ht="12" x14ac:dyDescent="0.25">
      <c r="A38" s="160"/>
      <c r="B38" s="9"/>
      <c r="C38" s="10"/>
      <c r="D38" s="9"/>
      <c r="E38" s="94" t="s">
        <v>73</v>
      </c>
      <c r="F38" s="79"/>
      <c r="G38" s="263">
        <v>0</v>
      </c>
      <c r="H38" s="30" t="s">
        <v>72</v>
      </c>
      <c r="I38" s="207">
        <v>43</v>
      </c>
      <c r="J38" s="1"/>
      <c r="K38" s="18">
        <f>SUM(G40:G59)</f>
        <v>0</v>
      </c>
      <c r="L38" s="138">
        <f>+G29</f>
        <v>0</v>
      </c>
      <c r="M38" s="138">
        <f>+K38-L38</f>
        <v>0</v>
      </c>
    </row>
    <row r="39" spans="1:13" s="135" customFormat="1" ht="12" x14ac:dyDescent="0.25">
      <c r="A39" s="160"/>
      <c r="B39" s="180"/>
      <c r="C39" s="181"/>
      <c r="D39" s="180"/>
      <c r="E39" s="148" t="s">
        <v>73</v>
      </c>
      <c r="F39" s="143"/>
      <c r="G39" s="265">
        <f>SUM(G40:G59)</f>
        <v>0</v>
      </c>
      <c r="H39" s="149"/>
      <c r="I39" s="150">
        <f>+G39-G38-G32-G31-G30</f>
        <v>0</v>
      </c>
      <c r="J39" s="13"/>
      <c r="K39" s="18"/>
      <c r="L39" s="138"/>
      <c r="M39" s="138"/>
    </row>
    <row r="40" spans="1:13" s="7" customFormat="1" ht="11.4" x14ac:dyDescent="0.25">
      <c r="A40" s="161"/>
      <c r="B40" s="90"/>
      <c r="C40" s="91"/>
      <c r="D40" s="90"/>
      <c r="E40" s="80" t="s">
        <v>218</v>
      </c>
      <c r="F40" s="79">
        <v>0</v>
      </c>
      <c r="G40" s="264">
        <f t="shared" ref="G40:G59" si="4">C40*F40</f>
        <v>0</v>
      </c>
      <c r="H40" s="30"/>
      <c r="I40" s="31"/>
      <c r="J40" s="6"/>
      <c r="K40" s="6"/>
    </row>
    <row r="41" spans="1:13" s="7" customFormat="1" ht="11.4" x14ac:dyDescent="0.25">
      <c r="A41" s="161"/>
      <c r="B41" s="90"/>
      <c r="C41" s="91"/>
      <c r="D41" s="90"/>
      <c r="E41" s="80" t="s">
        <v>219</v>
      </c>
      <c r="F41" s="79"/>
      <c r="G41" s="264">
        <f t="shared" si="4"/>
        <v>0</v>
      </c>
      <c r="H41" s="30"/>
      <c r="I41" s="31"/>
      <c r="J41" s="6"/>
      <c r="K41" s="6"/>
    </row>
    <row r="42" spans="1:13" s="7" customFormat="1" ht="19.2" x14ac:dyDescent="0.25">
      <c r="A42" s="161"/>
      <c r="B42" s="90"/>
      <c r="C42" s="91"/>
      <c r="D42" s="90"/>
      <c r="E42" s="80" t="s">
        <v>220</v>
      </c>
      <c r="F42" s="79"/>
      <c r="G42" s="264">
        <f t="shared" si="4"/>
        <v>0</v>
      </c>
      <c r="H42" s="30"/>
      <c r="I42" s="31"/>
      <c r="J42" s="6"/>
      <c r="K42" s="6"/>
    </row>
    <row r="43" spans="1:13" s="7" customFormat="1" ht="11.4" x14ac:dyDescent="0.25">
      <c r="A43" s="161"/>
      <c r="B43" s="90"/>
      <c r="C43" s="91"/>
      <c r="D43" s="90"/>
      <c r="E43" s="80" t="s">
        <v>221</v>
      </c>
      <c r="F43" s="79"/>
      <c r="G43" s="264">
        <f t="shared" si="4"/>
        <v>0</v>
      </c>
      <c r="H43" s="30"/>
      <c r="I43" s="31"/>
      <c r="J43" s="6"/>
      <c r="K43" s="6"/>
    </row>
    <row r="44" spans="1:13" s="7" customFormat="1" ht="19.2" x14ac:dyDescent="0.25">
      <c r="A44" s="161"/>
      <c r="B44" s="90"/>
      <c r="C44" s="91"/>
      <c r="D44" s="90"/>
      <c r="E44" s="80" t="s">
        <v>222</v>
      </c>
      <c r="F44" s="79"/>
      <c r="G44" s="264">
        <f t="shared" si="4"/>
        <v>0</v>
      </c>
      <c r="H44" s="30"/>
      <c r="I44" s="31"/>
      <c r="J44" s="6"/>
      <c r="K44" s="6"/>
    </row>
    <row r="45" spans="1:13" s="7" customFormat="1" ht="11.4" x14ac:dyDescent="0.25">
      <c r="A45" s="161"/>
      <c r="B45" s="90"/>
      <c r="C45" s="91"/>
      <c r="D45" s="90"/>
      <c r="E45" s="80" t="s">
        <v>223</v>
      </c>
      <c r="F45" s="79"/>
      <c r="G45" s="264">
        <f t="shared" si="4"/>
        <v>0</v>
      </c>
      <c r="H45" s="30"/>
      <c r="I45" s="31"/>
      <c r="J45" s="6"/>
      <c r="K45" s="6"/>
    </row>
    <row r="46" spans="1:13" s="7" customFormat="1" ht="11.4" x14ac:dyDescent="0.25">
      <c r="A46" s="161"/>
      <c r="B46" s="90"/>
      <c r="C46" s="91"/>
      <c r="D46" s="90"/>
      <c r="E46" s="80" t="s">
        <v>224</v>
      </c>
      <c r="F46" s="79"/>
      <c r="G46" s="264">
        <f t="shared" si="4"/>
        <v>0</v>
      </c>
      <c r="H46" s="30"/>
      <c r="I46" s="31"/>
      <c r="J46" s="6"/>
      <c r="K46" s="6"/>
    </row>
    <row r="47" spans="1:13" s="7" customFormat="1" ht="11.4" x14ac:dyDescent="0.25">
      <c r="A47" s="161"/>
      <c r="B47" s="90"/>
      <c r="C47" s="91"/>
      <c r="D47" s="90"/>
      <c r="E47" s="80" t="s">
        <v>225</v>
      </c>
      <c r="F47" s="79"/>
      <c r="G47" s="264">
        <f t="shared" si="4"/>
        <v>0</v>
      </c>
      <c r="H47" s="30"/>
      <c r="I47" s="31"/>
      <c r="J47" s="6"/>
      <c r="K47" s="6"/>
    </row>
    <row r="48" spans="1:13" s="7" customFormat="1" ht="11.4" x14ac:dyDescent="0.25">
      <c r="A48" s="161"/>
      <c r="B48" s="90"/>
      <c r="C48" s="91"/>
      <c r="D48" s="90"/>
      <c r="E48" s="80" t="s">
        <v>226</v>
      </c>
      <c r="F48" s="79"/>
      <c r="G48" s="264">
        <f t="shared" si="4"/>
        <v>0</v>
      </c>
      <c r="H48" s="30"/>
      <c r="I48" s="31"/>
      <c r="J48" s="6"/>
      <c r="K48" s="6"/>
    </row>
    <row r="49" spans="1:11" s="7" customFormat="1" ht="38.4" x14ac:dyDescent="0.25">
      <c r="A49" s="161"/>
      <c r="B49" s="90"/>
      <c r="C49" s="91"/>
      <c r="D49" s="90"/>
      <c r="E49" s="80" t="s">
        <v>227</v>
      </c>
      <c r="F49" s="79"/>
      <c r="G49" s="264">
        <f t="shared" si="4"/>
        <v>0</v>
      </c>
      <c r="H49" s="30"/>
      <c r="I49" s="31"/>
      <c r="J49" s="6"/>
      <c r="K49" s="6"/>
    </row>
    <row r="50" spans="1:11" s="7" customFormat="1" ht="11.4" x14ac:dyDescent="0.25">
      <c r="A50" s="161"/>
      <c r="B50" s="90"/>
      <c r="C50" s="91"/>
      <c r="D50" s="90"/>
      <c r="E50" s="80" t="s">
        <v>228</v>
      </c>
      <c r="F50" s="79"/>
      <c r="G50" s="264">
        <f t="shared" si="4"/>
        <v>0</v>
      </c>
      <c r="H50" s="30"/>
      <c r="I50" s="31"/>
      <c r="J50" s="6"/>
      <c r="K50" s="6"/>
    </row>
    <row r="51" spans="1:11" s="7" customFormat="1" ht="38.4" x14ac:dyDescent="0.25">
      <c r="A51" s="161"/>
      <c r="B51" s="90"/>
      <c r="C51" s="91"/>
      <c r="D51" s="90"/>
      <c r="E51" s="80" t="s">
        <v>229</v>
      </c>
      <c r="F51" s="79"/>
      <c r="G51" s="264">
        <f t="shared" si="4"/>
        <v>0</v>
      </c>
      <c r="H51" s="30"/>
      <c r="I51" s="31"/>
      <c r="J51" s="6"/>
      <c r="K51" s="6"/>
    </row>
    <row r="52" spans="1:11" s="7" customFormat="1" ht="11.4" x14ac:dyDescent="0.25">
      <c r="A52" s="161"/>
      <c r="B52" s="90"/>
      <c r="C52" s="91"/>
      <c r="D52" s="90"/>
      <c r="E52" s="80" t="s">
        <v>230</v>
      </c>
      <c r="F52" s="79"/>
      <c r="G52" s="264">
        <f t="shared" si="4"/>
        <v>0</v>
      </c>
      <c r="H52" s="30"/>
      <c r="I52" s="31"/>
      <c r="J52" s="6"/>
      <c r="K52" s="6"/>
    </row>
    <row r="53" spans="1:11" s="7" customFormat="1" ht="11.4" x14ac:dyDescent="0.25">
      <c r="A53" s="161"/>
      <c r="B53" s="90"/>
      <c r="C53" s="91"/>
      <c r="D53" s="90"/>
      <c r="E53" s="80" t="s">
        <v>231</v>
      </c>
      <c r="F53" s="79"/>
      <c r="G53" s="264">
        <f t="shared" si="4"/>
        <v>0</v>
      </c>
      <c r="H53" s="30"/>
      <c r="I53" s="31"/>
      <c r="J53" s="6"/>
      <c r="K53" s="6"/>
    </row>
    <row r="54" spans="1:11" s="7" customFormat="1" ht="11.4" x14ac:dyDescent="0.25">
      <c r="A54" s="161"/>
      <c r="B54" s="90"/>
      <c r="C54" s="91"/>
      <c r="D54" s="90"/>
      <c r="E54" s="80" t="s">
        <v>232</v>
      </c>
      <c r="F54" s="79"/>
      <c r="G54" s="264">
        <f t="shared" si="4"/>
        <v>0</v>
      </c>
      <c r="H54" s="30"/>
      <c r="I54" s="31"/>
      <c r="J54" s="6"/>
      <c r="K54" s="6"/>
    </row>
    <row r="55" spans="1:11" s="7" customFormat="1" ht="11.4" x14ac:dyDescent="0.25">
      <c r="A55" s="161"/>
      <c r="B55" s="90"/>
      <c r="C55" s="91"/>
      <c r="D55" s="90"/>
      <c r="E55" s="80" t="s">
        <v>233</v>
      </c>
      <c r="F55" s="79"/>
      <c r="G55" s="264">
        <f t="shared" si="4"/>
        <v>0</v>
      </c>
      <c r="H55" s="30"/>
      <c r="I55" s="31"/>
      <c r="J55" s="6"/>
      <c r="K55" s="6"/>
    </row>
    <row r="56" spans="1:11" s="7" customFormat="1" ht="11.4" x14ac:dyDescent="0.25">
      <c r="A56" s="161"/>
      <c r="B56" s="90"/>
      <c r="C56" s="91"/>
      <c r="D56" s="90"/>
      <c r="E56" s="81" t="s">
        <v>73</v>
      </c>
      <c r="F56" s="79"/>
      <c r="G56" s="264"/>
      <c r="H56" s="30"/>
      <c r="I56" s="31"/>
      <c r="J56" s="6"/>
      <c r="K56" s="6"/>
    </row>
    <row r="57" spans="1:11" s="7" customFormat="1" ht="11.4" x14ac:dyDescent="0.25">
      <c r="A57" s="161"/>
      <c r="B57" s="90"/>
      <c r="C57" s="91"/>
      <c r="D57" s="90"/>
      <c r="E57" s="80" t="s">
        <v>234</v>
      </c>
      <c r="F57" s="79"/>
      <c r="G57" s="264">
        <f t="shared" si="4"/>
        <v>0</v>
      </c>
      <c r="H57" s="30"/>
      <c r="I57" s="31"/>
      <c r="J57" s="6"/>
      <c r="K57" s="6"/>
    </row>
    <row r="58" spans="1:11" s="7" customFormat="1" ht="11.4" x14ac:dyDescent="0.25">
      <c r="A58" s="161"/>
      <c r="B58" s="90"/>
      <c r="C58" s="91"/>
      <c r="D58" s="90"/>
      <c r="E58" s="80" t="s">
        <v>235</v>
      </c>
      <c r="F58" s="79"/>
      <c r="G58" s="264">
        <f t="shared" si="4"/>
        <v>0</v>
      </c>
      <c r="H58" s="30"/>
      <c r="I58" s="31"/>
      <c r="J58" s="6"/>
      <c r="K58" s="6"/>
    </row>
    <row r="59" spans="1:11" s="7" customFormat="1" ht="11.4" x14ac:dyDescent="0.25">
      <c r="A59" s="161"/>
      <c r="B59" s="90"/>
      <c r="C59" s="91"/>
      <c r="D59" s="90"/>
      <c r="E59" s="80" t="s">
        <v>236</v>
      </c>
      <c r="F59" s="79"/>
      <c r="G59" s="264">
        <f t="shared" si="4"/>
        <v>0</v>
      </c>
      <c r="H59" s="30"/>
      <c r="I59" s="31"/>
      <c r="J59" s="6"/>
      <c r="K59" s="6"/>
    </row>
    <row r="60" spans="1:11" ht="13.2" x14ac:dyDescent="0.25">
      <c r="A60" s="160"/>
      <c r="B60" s="9"/>
      <c r="C60" s="10"/>
      <c r="D60" s="9"/>
      <c r="E60" s="93" t="s">
        <v>210</v>
      </c>
      <c r="F60" s="12"/>
      <c r="G60" s="264"/>
      <c r="H60" s="50"/>
      <c r="I60" s="33"/>
      <c r="J60" s="1"/>
      <c r="K60" s="1"/>
    </row>
    <row r="61" spans="1:11" ht="12" x14ac:dyDescent="0.25">
      <c r="A61" s="160"/>
      <c r="B61" s="9"/>
      <c r="C61" s="10"/>
      <c r="D61" s="9"/>
      <c r="E61" s="89" t="s">
        <v>75</v>
      </c>
      <c r="F61" s="12"/>
      <c r="G61" s="254">
        <f>+G62+G63+G64+G65+G66+G67+G68+G69+G70+G78+G79+G80+G81+G82+G83+G84+G85+G86</f>
        <v>0</v>
      </c>
      <c r="H61" s="27" t="s">
        <v>74</v>
      </c>
      <c r="I61" s="33"/>
      <c r="J61" s="1"/>
      <c r="K61" s="1"/>
    </row>
    <row r="62" spans="1:11" ht="11.4" x14ac:dyDescent="0.25">
      <c r="A62" s="160">
        <v>7</v>
      </c>
      <c r="B62" s="9"/>
      <c r="C62" s="10"/>
      <c r="D62" s="9"/>
      <c r="E62" s="94" t="s">
        <v>77</v>
      </c>
      <c r="F62" s="79"/>
      <c r="G62" s="255">
        <v>0</v>
      </c>
      <c r="H62" s="30" t="s">
        <v>76</v>
      </c>
      <c r="I62" s="112">
        <v>32</v>
      </c>
      <c r="J62" s="1"/>
      <c r="K62" s="1"/>
    </row>
    <row r="63" spans="1:11" ht="11.4" x14ac:dyDescent="0.25">
      <c r="A63" s="160"/>
      <c r="B63" s="9"/>
      <c r="C63" s="10"/>
      <c r="D63" s="9"/>
      <c r="E63" s="94" t="s">
        <v>77</v>
      </c>
      <c r="F63" s="79"/>
      <c r="G63" s="256">
        <v>0</v>
      </c>
      <c r="H63" s="30" t="s">
        <v>76</v>
      </c>
      <c r="I63" s="67">
        <v>33</v>
      </c>
      <c r="J63" s="1"/>
      <c r="K63" s="1"/>
    </row>
    <row r="64" spans="1:11" ht="11.4" x14ac:dyDescent="0.25">
      <c r="A64" s="160"/>
      <c r="B64" s="9"/>
      <c r="C64" s="10"/>
      <c r="D64" s="9"/>
      <c r="E64" s="94" t="s">
        <v>77</v>
      </c>
      <c r="F64" s="79"/>
      <c r="G64" s="257">
        <v>0</v>
      </c>
      <c r="H64" s="30" t="s">
        <v>76</v>
      </c>
      <c r="I64" s="72">
        <v>34</v>
      </c>
      <c r="J64" s="1"/>
      <c r="K64" s="1"/>
    </row>
    <row r="65" spans="1:13" ht="11.4" x14ac:dyDescent="0.25">
      <c r="A65" s="160"/>
      <c r="B65" s="9"/>
      <c r="C65" s="10"/>
      <c r="D65" s="9"/>
      <c r="E65" s="94" t="s">
        <v>77</v>
      </c>
      <c r="F65" s="79"/>
      <c r="G65" s="258">
        <v>0</v>
      </c>
      <c r="H65" s="30" t="s">
        <v>76</v>
      </c>
      <c r="I65" s="104">
        <v>35</v>
      </c>
      <c r="J65" s="1"/>
      <c r="K65" s="1"/>
    </row>
    <row r="66" spans="1:13" ht="11.4" x14ac:dyDescent="0.25">
      <c r="A66" s="160"/>
      <c r="B66" s="9"/>
      <c r="C66" s="10"/>
      <c r="D66" s="9"/>
      <c r="E66" s="94" t="s">
        <v>77</v>
      </c>
      <c r="F66" s="79"/>
      <c r="G66" s="259">
        <v>0</v>
      </c>
      <c r="H66" s="30" t="s">
        <v>76</v>
      </c>
      <c r="I66" s="191">
        <v>36</v>
      </c>
      <c r="J66" s="1"/>
      <c r="K66" s="1"/>
    </row>
    <row r="67" spans="1:13" ht="11.4" x14ac:dyDescent="0.25">
      <c r="A67" s="160"/>
      <c r="B67" s="9"/>
      <c r="C67" s="10"/>
      <c r="D67" s="9"/>
      <c r="E67" s="94" t="s">
        <v>77</v>
      </c>
      <c r="F67" s="79"/>
      <c r="G67" s="260">
        <v>0</v>
      </c>
      <c r="H67" s="30" t="s">
        <v>76</v>
      </c>
      <c r="I67" s="195">
        <v>37</v>
      </c>
      <c r="J67" s="1"/>
      <c r="K67" s="1"/>
    </row>
    <row r="68" spans="1:13" ht="11.4" x14ac:dyDescent="0.25">
      <c r="A68" s="160"/>
      <c r="B68" s="9"/>
      <c r="C68" s="10"/>
      <c r="D68" s="9"/>
      <c r="E68" s="94" t="s">
        <v>77</v>
      </c>
      <c r="F68" s="79"/>
      <c r="G68" s="261">
        <v>0</v>
      </c>
      <c r="H68" s="30" t="s">
        <v>76</v>
      </c>
      <c r="I68" s="199">
        <v>41</v>
      </c>
      <c r="J68" s="1"/>
      <c r="K68" s="1"/>
    </row>
    <row r="69" spans="1:13" ht="11.4" x14ac:dyDescent="0.25">
      <c r="A69" s="160"/>
      <c r="B69" s="9"/>
      <c r="C69" s="10"/>
      <c r="D69" s="9"/>
      <c r="E69" s="94" t="s">
        <v>77</v>
      </c>
      <c r="F69" s="79"/>
      <c r="G69" s="262">
        <v>0</v>
      </c>
      <c r="H69" s="30" t="s">
        <v>76</v>
      </c>
      <c r="I69" s="203">
        <v>42</v>
      </c>
      <c r="J69" s="1"/>
      <c r="K69" s="1"/>
    </row>
    <row r="70" spans="1:13" ht="12" x14ac:dyDescent="0.25">
      <c r="A70" s="160"/>
      <c r="B70" s="9"/>
      <c r="C70" s="10"/>
      <c r="D70" s="9"/>
      <c r="E70" s="94" t="s">
        <v>77</v>
      </c>
      <c r="F70" s="79"/>
      <c r="G70" s="263">
        <v>0</v>
      </c>
      <c r="H70" s="30" t="s">
        <v>76</v>
      </c>
      <c r="I70" s="207">
        <v>43</v>
      </c>
      <c r="J70" s="1"/>
      <c r="K70" s="18">
        <f>SUM(G72:G76,G88:G100)</f>
        <v>0</v>
      </c>
      <c r="L70" s="138">
        <f>+G61</f>
        <v>0</v>
      </c>
      <c r="M70" s="138">
        <f>+K70-L70</f>
        <v>0</v>
      </c>
    </row>
    <row r="71" spans="1:13" ht="12" x14ac:dyDescent="0.25">
      <c r="A71" s="160"/>
      <c r="B71" s="9"/>
      <c r="C71" s="10"/>
      <c r="D71" s="9"/>
      <c r="E71" s="148" t="s">
        <v>77</v>
      </c>
      <c r="F71" s="143"/>
      <c r="G71" s="265">
        <f>SUM(G72:G76)</f>
        <v>0</v>
      </c>
      <c r="H71" s="176"/>
      <c r="I71" s="177">
        <f>+G71-G62-G63-G64-G70</f>
        <v>0</v>
      </c>
      <c r="J71" s="1"/>
      <c r="K71" s="18"/>
      <c r="L71" s="138"/>
      <c r="M71" s="138"/>
    </row>
    <row r="72" spans="1:13" ht="19.2" x14ac:dyDescent="0.25">
      <c r="A72" s="160"/>
      <c r="B72" s="9"/>
      <c r="C72" s="10"/>
      <c r="D72" s="9"/>
      <c r="E72" s="80" t="s">
        <v>237</v>
      </c>
      <c r="F72" s="79"/>
      <c r="G72" s="264">
        <f t="shared" ref="G72:G76" si="5">C72*F72</f>
        <v>0</v>
      </c>
      <c r="H72" s="30"/>
      <c r="I72" s="31"/>
      <c r="J72" s="1"/>
      <c r="K72" s="1"/>
    </row>
    <row r="73" spans="1:13" ht="21" customHeight="1" x14ac:dyDescent="0.25">
      <c r="A73" s="160"/>
      <c r="B73" s="9"/>
      <c r="C73" s="10"/>
      <c r="D73" s="9"/>
      <c r="E73" s="80" t="s">
        <v>238</v>
      </c>
      <c r="F73" s="79"/>
      <c r="G73" s="264">
        <f t="shared" si="5"/>
        <v>0</v>
      </c>
      <c r="H73" s="30"/>
      <c r="I73" s="31"/>
      <c r="J73" s="1"/>
      <c r="K73" s="1"/>
    </row>
    <row r="74" spans="1:13" ht="11.4" x14ac:dyDescent="0.25">
      <c r="A74" s="160"/>
      <c r="B74" s="9"/>
      <c r="C74" s="10"/>
      <c r="D74" s="9"/>
      <c r="E74" s="80" t="s">
        <v>239</v>
      </c>
      <c r="F74" s="79"/>
      <c r="G74" s="264">
        <f t="shared" si="5"/>
        <v>0</v>
      </c>
      <c r="H74" s="30"/>
      <c r="I74" s="31"/>
      <c r="J74" s="1"/>
      <c r="K74" s="1"/>
    </row>
    <row r="75" spans="1:13" ht="11.4" x14ac:dyDescent="0.25">
      <c r="A75" s="160"/>
      <c r="B75" s="9"/>
      <c r="C75" s="10"/>
      <c r="D75" s="9"/>
      <c r="E75" s="80" t="s">
        <v>240</v>
      </c>
      <c r="F75" s="79"/>
      <c r="G75" s="264">
        <f t="shared" si="5"/>
        <v>0</v>
      </c>
      <c r="H75" s="30"/>
      <c r="I75" s="31"/>
      <c r="J75" s="1"/>
      <c r="K75" s="1"/>
    </row>
    <row r="76" spans="1:13" ht="11.4" x14ac:dyDescent="0.25">
      <c r="A76" s="160"/>
      <c r="B76" s="9"/>
      <c r="C76" s="10"/>
      <c r="D76" s="9"/>
      <c r="E76" s="80" t="s">
        <v>241</v>
      </c>
      <c r="F76" s="79"/>
      <c r="G76" s="264">
        <f t="shared" si="5"/>
        <v>0</v>
      </c>
      <c r="H76" s="30"/>
      <c r="I76" s="31"/>
      <c r="J76" s="1"/>
      <c r="K76" s="1"/>
    </row>
    <row r="77" spans="1:13" ht="13.2" x14ac:dyDescent="0.25">
      <c r="A77" s="160"/>
      <c r="B77" s="9"/>
      <c r="C77" s="10"/>
      <c r="D77" s="9"/>
      <c r="E77" s="92"/>
      <c r="F77" s="12"/>
      <c r="G77" s="264"/>
      <c r="H77" s="50"/>
      <c r="I77" s="33"/>
      <c r="J77" s="1"/>
      <c r="K77" s="1"/>
    </row>
    <row r="78" spans="1:13" ht="11.4" x14ac:dyDescent="0.25">
      <c r="A78" s="160">
        <v>7</v>
      </c>
      <c r="B78" s="9"/>
      <c r="C78" s="10"/>
      <c r="D78" s="9"/>
      <c r="E78" s="94" t="s">
        <v>79</v>
      </c>
      <c r="F78" s="79"/>
      <c r="G78" s="255">
        <v>0</v>
      </c>
      <c r="H78" s="30" t="s">
        <v>78</v>
      </c>
      <c r="I78" s="112">
        <v>32</v>
      </c>
      <c r="J78" s="1"/>
      <c r="K78" s="1"/>
    </row>
    <row r="79" spans="1:13" ht="11.4" x14ac:dyDescent="0.25">
      <c r="A79" s="160"/>
      <c r="B79" s="9"/>
      <c r="C79" s="10"/>
      <c r="D79" s="9"/>
      <c r="E79" s="94" t="s">
        <v>79</v>
      </c>
      <c r="F79" s="79"/>
      <c r="G79" s="256">
        <v>0</v>
      </c>
      <c r="H79" s="30" t="s">
        <v>78</v>
      </c>
      <c r="I79" s="67">
        <v>33</v>
      </c>
      <c r="J79" s="1"/>
      <c r="K79" s="1"/>
    </row>
    <row r="80" spans="1:13" ht="11.4" x14ac:dyDescent="0.25">
      <c r="A80" s="160"/>
      <c r="B80" s="9"/>
      <c r="C80" s="10"/>
      <c r="D80" s="9"/>
      <c r="E80" s="94" t="s">
        <v>79</v>
      </c>
      <c r="F80" s="79"/>
      <c r="G80" s="257">
        <v>0</v>
      </c>
      <c r="H80" s="30" t="s">
        <v>78</v>
      </c>
      <c r="I80" s="72">
        <v>34</v>
      </c>
      <c r="J80" s="1"/>
      <c r="K80" s="1"/>
    </row>
    <row r="81" spans="1:11" ht="11.4" x14ac:dyDescent="0.25">
      <c r="A81" s="160"/>
      <c r="B81" s="9"/>
      <c r="C81" s="10"/>
      <c r="D81" s="9"/>
      <c r="E81" s="94" t="s">
        <v>79</v>
      </c>
      <c r="F81" s="79"/>
      <c r="G81" s="258">
        <v>0</v>
      </c>
      <c r="H81" s="30" t="s">
        <v>78</v>
      </c>
      <c r="I81" s="104">
        <v>35</v>
      </c>
      <c r="J81" s="1"/>
      <c r="K81" s="1"/>
    </row>
    <row r="82" spans="1:11" ht="11.4" x14ac:dyDescent="0.25">
      <c r="A82" s="160"/>
      <c r="B82" s="9"/>
      <c r="C82" s="10"/>
      <c r="D82" s="9"/>
      <c r="E82" s="94" t="s">
        <v>79</v>
      </c>
      <c r="F82" s="79"/>
      <c r="G82" s="259">
        <v>0</v>
      </c>
      <c r="H82" s="30" t="s">
        <v>78</v>
      </c>
      <c r="I82" s="191">
        <v>36</v>
      </c>
      <c r="J82" s="1"/>
      <c r="K82" s="1"/>
    </row>
    <row r="83" spans="1:11" ht="11.4" x14ac:dyDescent="0.25">
      <c r="A83" s="160"/>
      <c r="B83" s="9"/>
      <c r="C83" s="10"/>
      <c r="D83" s="9"/>
      <c r="E83" s="94" t="s">
        <v>79</v>
      </c>
      <c r="F83" s="79"/>
      <c r="G83" s="260">
        <v>0</v>
      </c>
      <c r="H83" s="30" t="s">
        <v>78</v>
      </c>
      <c r="I83" s="195">
        <v>37</v>
      </c>
      <c r="J83" s="1"/>
      <c r="K83" s="1"/>
    </row>
    <row r="84" spans="1:11" ht="11.4" x14ac:dyDescent="0.25">
      <c r="A84" s="160"/>
      <c r="B84" s="9"/>
      <c r="C84" s="10"/>
      <c r="D84" s="9"/>
      <c r="E84" s="94" t="s">
        <v>79</v>
      </c>
      <c r="F84" s="79"/>
      <c r="G84" s="261">
        <v>0</v>
      </c>
      <c r="H84" s="30" t="s">
        <v>78</v>
      </c>
      <c r="I84" s="199">
        <v>41</v>
      </c>
      <c r="J84" s="1"/>
      <c r="K84" s="1"/>
    </row>
    <row r="85" spans="1:11" ht="11.4" x14ac:dyDescent="0.25">
      <c r="A85" s="160"/>
      <c r="B85" s="9"/>
      <c r="C85" s="10"/>
      <c r="D85" s="9"/>
      <c r="E85" s="94" t="s">
        <v>79</v>
      </c>
      <c r="F85" s="79"/>
      <c r="G85" s="262">
        <v>0</v>
      </c>
      <c r="H85" s="30" t="s">
        <v>78</v>
      </c>
      <c r="I85" s="203">
        <v>42</v>
      </c>
      <c r="J85" s="1"/>
      <c r="K85" s="1"/>
    </row>
    <row r="86" spans="1:11" ht="11.4" x14ac:dyDescent="0.25">
      <c r="A86" s="160"/>
      <c r="B86" s="9"/>
      <c r="C86" s="10"/>
      <c r="D86" s="9"/>
      <c r="E86" s="94" t="s">
        <v>79</v>
      </c>
      <c r="F86" s="79"/>
      <c r="G86" s="263">
        <v>0</v>
      </c>
      <c r="H86" s="30" t="s">
        <v>78</v>
      </c>
      <c r="I86" s="207">
        <v>43</v>
      </c>
      <c r="J86" s="1"/>
      <c r="K86" s="1"/>
    </row>
    <row r="87" spans="1:11" ht="12" x14ac:dyDescent="0.25">
      <c r="A87" s="160"/>
      <c r="B87" s="9"/>
      <c r="C87" s="10"/>
      <c r="D87" s="9"/>
      <c r="E87" s="148" t="s">
        <v>79</v>
      </c>
      <c r="F87" s="96"/>
      <c r="G87" s="265">
        <f>SUM(G88:G100)</f>
        <v>0</v>
      </c>
      <c r="H87" s="178"/>
      <c r="I87" s="179">
        <f>+G87-G78-G79-G80-G86</f>
        <v>0</v>
      </c>
      <c r="J87" s="1"/>
      <c r="K87" s="1"/>
    </row>
    <row r="88" spans="1:11" ht="25.95" customHeight="1" x14ac:dyDescent="0.25">
      <c r="A88" s="160"/>
      <c r="B88" s="9"/>
      <c r="C88" s="10"/>
      <c r="D88" s="9"/>
      <c r="E88" s="80" t="s">
        <v>242</v>
      </c>
      <c r="F88" s="79"/>
      <c r="G88" s="264">
        <f t="shared" ref="G88:G100" si="6">C88*F88</f>
        <v>0</v>
      </c>
      <c r="H88" s="30"/>
      <c r="I88" s="31"/>
      <c r="J88" s="1"/>
      <c r="K88" s="1"/>
    </row>
    <row r="89" spans="1:11" ht="30" customHeight="1" x14ac:dyDescent="0.25">
      <c r="A89" s="160"/>
      <c r="B89" s="9"/>
      <c r="C89" s="10"/>
      <c r="D89" s="9"/>
      <c r="E89" s="80" t="s">
        <v>243</v>
      </c>
      <c r="F89" s="79"/>
      <c r="G89" s="264">
        <f t="shared" si="6"/>
        <v>0</v>
      </c>
      <c r="H89" s="30"/>
      <c r="I89" s="31"/>
      <c r="J89" s="1"/>
      <c r="K89" s="1"/>
    </row>
    <row r="90" spans="1:11" ht="19.2" x14ac:dyDescent="0.25">
      <c r="A90" s="160"/>
      <c r="B90" s="9"/>
      <c r="C90" s="10"/>
      <c r="D90" s="9"/>
      <c r="E90" s="80" t="s">
        <v>244</v>
      </c>
      <c r="F90" s="79"/>
      <c r="G90" s="264">
        <f t="shared" si="6"/>
        <v>0</v>
      </c>
      <c r="H90" s="30"/>
      <c r="I90" s="31"/>
      <c r="J90" s="1"/>
      <c r="K90" s="1"/>
    </row>
    <row r="91" spans="1:11" ht="11.4" x14ac:dyDescent="0.25">
      <c r="A91" s="160"/>
      <c r="B91" s="9"/>
      <c r="C91" s="10"/>
      <c r="D91" s="9"/>
      <c r="E91" s="80" t="s">
        <v>245</v>
      </c>
      <c r="F91" s="79"/>
      <c r="G91" s="264">
        <f t="shared" si="6"/>
        <v>0</v>
      </c>
      <c r="H91" s="30"/>
      <c r="I91" s="31"/>
      <c r="J91" s="1"/>
      <c r="K91" s="1"/>
    </row>
    <row r="92" spans="1:11" ht="11.4" x14ac:dyDescent="0.25">
      <c r="A92" s="160"/>
      <c r="B92" s="9"/>
      <c r="C92" s="10"/>
      <c r="D92" s="9"/>
      <c r="E92" s="80" t="s">
        <v>246</v>
      </c>
      <c r="F92" s="79"/>
      <c r="G92" s="264">
        <f t="shared" si="6"/>
        <v>0</v>
      </c>
      <c r="H92" s="30"/>
      <c r="I92" s="31"/>
      <c r="J92" s="1"/>
      <c r="K92" s="1"/>
    </row>
    <row r="93" spans="1:11" ht="11.4" x14ac:dyDescent="0.25">
      <c r="A93" s="160"/>
      <c r="B93" s="9"/>
      <c r="C93" s="10"/>
      <c r="D93" s="9"/>
      <c r="E93" s="80" t="s">
        <v>247</v>
      </c>
      <c r="F93" s="79"/>
      <c r="G93" s="264">
        <f t="shared" si="6"/>
        <v>0</v>
      </c>
      <c r="H93" s="30"/>
      <c r="I93" s="31"/>
      <c r="J93" s="1"/>
      <c r="K93" s="1"/>
    </row>
    <row r="94" spans="1:11" ht="11.4" x14ac:dyDescent="0.25">
      <c r="A94" s="160"/>
      <c r="B94" s="9"/>
      <c r="C94" s="10"/>
      <c r="D94" s="9"/>
      <c r="E94" s="80" t="s">
        <v>248</v>
      </c>
      <c r="F94" s="79"/>
      <c r="G94" s="264">
        <f t="shared" si="6"/>
        <v>0</v>
      </c>
      <c r="H94" s="30"/>
      <c r="I94" s="31"/>
      <c r="J94" s="1"/>
      <c r="K94" s="1"/>
    </row>
    <row r="95" spans="1:11" ht="11.4" x14ac:dyDescent="0.25">
      <c r="A95" s="160"/>
      <c r="B95" s="9"/>
      <c r="C95" s="10"/>
      <c r="D95" s="9"/>
      <c r="E95" s="80" t="s">
        <v>249</v>
      </c>
      <c r="F95" s="79"/>
      <c r="G95" s="264">
        <f t="shared" si="6"/>
        <v>0</v>
      </c>
      <c r="H95" s="30"/>
      <c r="I95" s="31"/>
      <c r="J95" s="1"/>
      <c r="K95" s="1"/>
    </row>
    <row r="96" spans="1:11" ht="11.4" x14ac:dyDescent="0.25">
      <c r="A96" s="160"/>
      <c r="B96" s="9"/>
      <c r="C96" s="10"/>
      <c r="D96" s="9"/>
      <c r="E96" s="80" t="s">
        <v>250</v>
      </c>
      <c r="F96" s="79"/>
      <c r="G96" s="264">
        <f t="shared" si="6"/>
        <v>0</v>
      </c>
      <c r="H96" s="30"/>
      <c r="I96" s="31"/>
      <c r="J96" s="1"/>
      <c r="K96" s="1"/>
    </row>
    <row r="97" spans="1:11" ht="19.2" x14ac:dyDescent="0.25">
      <c r="A97" s="160"/>
      <c r="B97" s="9"/>
      <c r="C97" s="10"/>
      <c r="D97" s="9"/>
      <c r="E97" s="80" t="s">
        <v>251</v>
      </c>
      <c r="F97" s="79"/>
      <c r="G97" s="264">
        <f t="shared" si="6"/>
        <v>0</v>
      </c>
      <c r="H97" s="30"/>
      <c r="I97" s="31"/>
      <c r="J97" s="1"/>
      <c r="K97" s="1"/>
    </row>
    <row r="98" spans="1:11" ht="11.4" x14ac:dyDescent="0.25">
      <c r="A98" s="160"/>
      <c r="B98" s="9"/>
      <c r="C98" s="10"/>
      <c r="D98" s="9"/>
      <c r="E98" s="80" t="s">
        <v>252</v>
      </c>
      <c r="F98" s="79"/>
      <c r="G98" s="264">
        <f t="shared" si="6"/>
        <v>0</v>
      </c>
      <c r="H98" s="30"/>
      <c r="I98" s="31"/>
      <c r="J98" s="1"/>
      <c r="K98" s="1"/>
    </row>
    <row r="99" spans="1:11" ht="11.4" x14ac:dyDescent="0.25">
      <c r="A99" s="160"/>
      <c r="B99" s="9"/>
      <c r="C99" s="10"/>
      <c r="D99" s="9"/>
      <c r="E99" s="80" t="s">
        <v>253</v>
      </c>
      <c r="F99" s="79"/>
      <c r="G99" s="264">
        <f t="shared" si="6"/>
        <v>0</v>
      </c>
      <c r="H99" s="30"/>
      <c r="I99" s="31"/>
      <c r="J99" s="1"/>
      <c r="K99" s="1"/>
    </row>
    <row r="100" spans="1:11" ht="11.4" x14ac:dyDescent="0.25">
      <c r="A100" s="160"/>
      <c r="B100" s="9"/>
      <c r="C100" s="10"/>
      <c r="D100" s="9"/>
      <c r="E100" s="80" t="s">
        <v>254</v>
      </c>
      <c r="F100" s="79"/>
      <c r="G100" s="264">
        <f t="shared" si="6"/>
        <v>0</v>
      </c>
      <c r="H100" s="30"/>
      <c r="I100" s="31"/>
      <c r="J100" s="1"/>
      <c r="K100" s="1"/>
    </row>
    <row r="101" spans="1:11" ht="11.4" x14ac:dyDescent="0.25">
      <c r="A101" s="160"/>
      <c r="B101" s="9"/>
      <c r="C101" s="10"/>
      <c r="D101" s="9"/>
      <c r="E101" s="94"/>
      <c r="F101" s="79"/>
      <c r="G101" s="266"/>
      <c r="H101" s="30"/>
      <c r="I101" s="31"/>
      <c r="J101" s="1"/>
      <c r="K101" s="1"/>
    </row>
    <row r="102" spans="1:11" ht="11.4" x14ac:dyDescent="0.25">
      <c r="A102" s="160"/>
      <c r="B102" s="9"/>
      <c r="C102" s="10"/>
      <c r="D102" s="9"/>
      <c r="E102" s="94"/>
      <c r="F102" s="79"/>
      <c r="G102" s="266"/>
      <c r="H102" s="30"/>
      <c r="I102" s="31"/>
      <c r="J102" s="1"/>
      <c r="K102" s="1"/>
    </row>
    <row r="103" spans="1:11" ht="13.2" x14ac:dyDescent="0.25">
      <c r="A103" s="160"/>
      <c r="B103" s="9"/>
      <c r="C103" s="10"/>
      <c r="D103" s="9"/>
      <c r="E103" s="92"/>
      <c r="F103" s="12"/>
      <c r="G103" s="264"/>
      <c r="H103" s="50"/>
      <c r="I103" s="33"/>
      <c r="J103" s="1"/>
      <c r="K103" s="1"/>
    </row>
    <row r="104" spans="1:11" ht="12" x14ac:dyDescent="0.25">
      <c r="A104" s="160"/>
      <c r="B104" s="9"/>
      <c r="C104" s="10"/>
      <c r="D104" s="9"/>
      <c r="E104" s="89" t="s">
        <v>81</v>
      </c>
      <c r="F104" s="12"/>
      <c r="G104" s="254">
        <f>+G105+G106+G107+G113+G121+G122+G123+G129+G108+G109+G110+G111+G112+G124+G125+G126+G127+G128</f>
        <v>0</v>
      </c>
      <c r="H104" s="27" t="s">
        <v>80</v>
      </c>
      <c r="I104" s="33"/>
      <c r="J104" s="1"/>
      <c r="K104" s="1"/>
    </row>
    <row r="105" spans="1:11" ht="20.399999999999999" x14ac:dyDescent="0.25">
      <c r="A105" s="160">
        <v>7</v>
      </c>
      <c r="B105" s="9"/>
      <c r="C105" s="10"/>
      <c r="D105" s="9"/>
      <c r="E105" s="94" t="s">
        <v>83</v>
      </c>
      <c r="F105" s="79"/>
      <c r="G105" s="255">
        <v>0</v>
      </c>
      <c r="H105" s="30" t="s">
        <v>82</v>
      </c>
      <c r="I105" s="112">
        <v>32</v>
      </c>
      <c r="J105" s="1"/>
      <c r="K105" s="1"/>
    </row>
    <row r="106" spans="1:11" ht="20.399999999999999" x14ac:dyDescent="0.25">
      <c r="A106" s="160"/>
      <c r="B106" s="9"/>
      <c r="C106" s="10"/>
      <c r="D106" s="9"/>
      <c r="E106" s="94" t="s">
        <v>83</v>
      </c>
      <c r="F106" s="79"/>
      <c r="G106" s="256">
        <v>0</v>
      </c>
      <c r="H106" s="30" t="s">
        <v>82</v>
      </c>
      <c r="I106" s="67">
        <v>33</v>
      </c>
      <c r="J106" s="1"/>
      <c r="K106" s="1"/>
    </row>
    <row r="107" spans="1:11" ht="20.399999999999999" x14ac:dyDescent="0.25">
      <c r="A107" s="160"/>
      <c r="B107" s="9"/>
      <c r="C107" s="10"/>
      <c r="D107" s="9"/>
      <c r="E107" s="94" t="s">
        <v>83</v>
      </c>
      <c r="F107" s="79"/>
      <c r="G107" s="257">
        <v>0</v>
      </c>
      <c r="H107" s="30" t="s">
        <v>82</v>
      </c>
      <c r="I107" s="72">
        <v>34</v>
      </c>
      <c r="J107" s="1"/>
      <c r="K107" s="1"/>
    </row>
    <row r="108" spans="1:11" ht="20.399999999999999" x14ac:dyDescent="0.25">
      <c r="A108" s="160"/>
      <c r="B108" s="9"/>
      <c r="C108" s="10"/>
      <c r="D108" s="9"/>
      <c r="E108" s="94" t="s">
        <v>83</v>
      </c>
      <c r="F108" s="79"/>
      <c r="G108" s="258">
        <v>0</v>
      </c>
      <c r="H108" s="30" t="s">
        <v>82</v>
      </c>
      <c r="I108" s="104">
        <v>35</v>
      </c>
      <c r="J108" s="1"/>
      <c r="K108" s="1"/>
    </row>
    <row r="109" spans="1:11" ht="20.399999999999999" x14ac:dyDescent="0.25">
      <c r="A109" s="160"/>
      <c r="B109" s="9"/>
      <c r="C109" s="10"/>
      <c r="D109" s="9"/>
      <c r="E109" s="94" t="s">
        <v>83</v>
      </c>
      <c r="F109" s="79"/>
      <c r="G109" s="259">
        <v>0</v>
      </c>
      <c r="H109" s="30" t="s">
        <v>82</v>
      </c>
      <c r="I109" s="191">
        <v>36</v>
      </c>
      <c r="J109" s="1"/>
      <c r="K109" s="1"/>
    </row>
    <row r="110" spans="1:11" ht="20.399999999999999" x14ac:dyDescent="0.25">
      <c r="A110" s="160"/>
      <c r="B110" s="9"/>
      <c r="C110" s="10"/>
      <c r="D110" s="9"/>
      <c r="E110" s="94" t="s">
        <v>83</v>
      </c>
      <c r="F110" s="79"/>
      <c r="G110" s="260">
        <v>0</v>
      </c>
      <c r="H110" s="30" t="s">
        <v>82</v>
      </c>
      <c r="I110" s="195">
        <v>37</v>
      </c>
      <c r="J110" s="1"/>
      <c r="K110" s="1"/>
    </row>
    <row r="111" spans="1:11" ht="20.399999999999999" x14ac:dyDescent="0.25">
      <c r="A111" s="160"/>
      <c r="B111" s="9"/>
      <c r="C111" s="10"/>
      <c r="D111" s="9"/>
      <c r="E111" s="94" t="s">
        <v>83</v>
      </c>
      <c r="F111" s="79"/>
      <c r="G111" s="261">
        <v>0</v>
      </c>
      <c r="H111" s="30" t="s">
        <v>82</v>
      </c>
      <c r="I111" s="199">
        <v>41</v>
      </c>
      <c r="J111" s="1"/>
      <c r="K111" s="1"/>
    </row>
    <row r="112" spans="1:11" ht="20.399999999999999" x14ac:dyDescent="0.25">
      <c r="A112" s="160"/>
      <c r="B112" s="9"/>
      <c r="C112" s="10"/>
      <c r="D112" s="9"/>
      <c r="E112" s="94" t="s">
        <v>83</v>
      </c>
      <c r="F112" s="79"/>
      <c r="G112" s="262">
        <v>0</v>
      </c>
      <c r="H112" s="30" t="s">
        <v>82</v>
      </c>
      <c r="I112" s="203">
        <v>42</v>
      </c>
      <c r="J112" s="1"/>
      <c r="K112" s="1"/>
    </row>
    <row r="113" spans="1:13" ht="20.399999999999999" x14ac:dyDescent="0.25">
      <c r="A113" s="160"/>
      <c r="B113" s="9"/>
      <c r="C113" s="10"/>
      <c r="D113" s="9"/>
      <c r="E113" s="94" t="s">
        <v>83</v>
      </c>
      <c r="F113" s="79"/>
      <c r="G113" s="263">
        <v>0</v>
      </c>
      <c r="H113" s="30" t="s">
        <v>82</v>
      </c>
      <c r="I113" s="207">
        <v>43</v>
      </c>
      <c r="J113" s="1"/>
      <c r="K113" s="18">
        <f>SUM(G115:G119,G131:G140)</f>
        <v>0</v>
      </c>
      <c r="L113" s="138">
        <f>+G104</f>
        <v>0</v>
      </c>
      <c r="M113" s="138">
        <f>+K113-L113</f>
        <v>0</v>
      </c>
    </row>
    <row r="114" spans="1:13" ht="20.399999999999999" x14ac:dyDescent="0.25">
      <c r="A114" s="160"/>
      <c r="B114" s="9"/>
      <c r="C114" s="10"/>
      <c r="D114" s="9"/>
      <c r="E114" s="148" t="s">
        <v>83</v>
      </c>
      <c r="F114" s="143"/>
      <c r="G114" s="265">
        <f>SUM(G115:G119)</f>
        <v>0</v>
      </c>
      <c r="H114" s="149"/>
      <c r="I114" s="150">
        <f>+G114-G113-G107-G106-G105</f>
        <v>0</v>
      </c>
      <c r="J114" s="1"/>
      <c r="K114" s="18"/>
      <c r="L114" s="138"/>
      <c r="M114" s="138"/>
    </row>
    <row r="115" spans="1:13" ht="38.4" x14ac:dyDescent="0.25">
      <c r="A115" s="160"/>
      <c r="B115" s="9"/>
      <c r="C115" s="10"/>
      <c r="D115" s="9"/>
      <c r="E115" s="80" t="s">
        <v>255</v>
      </c>
      <c r="F115" s="79"/>
      <c r="G115" s="264">
        <f t="shared" ref="G115:G119" si="7">C115*F115</f>
        <v>0</v>
      </c>
      <c r="H115" s="30"/>
      <c r="I115" s="31"/>
      <c r="J115" s="1"/>
      <c r="K115" s="1"/>
    </row>
    <row r="116" spans="1:13" ht="11.4" x14ac:dyDescent="0.25">
      <c r="A116" s="160"/>
      <c r="B116" s="9"/>
      <c r="C116" s="10"/>
      <c r="D116" s="9"/>
      <c r="E116" s="80" t="s">
        <v>256</v>
      </c>
      <c r="F116" s="79"/>
      <c r="G116" s="264">
        <f t="shared" si="7"/>
        <v>0</v>
      </c>
      <c r="H116" s="30"/>
      <c r="I116" s="31"/>
      <c r="J116" s="1"/>
      <c r="K116" s="1"/>
    </row>
    <row r="117" spans="1:13" ht="28.8" x14ac:dyDescent="0.25">
      <c r="A117" s="160"/>
      <c r="B117" s="9"/>
      <c r="C117" s="10"/>
      <c r="D117" s="9"/>
      <c r="E117" s="80" t="s">
        <v>257</v>
      </c>
      <c r="F117" s="79"/>
      <c r="G117" s="264">
        <f t="shared" si="7"/>
        <v>0</v>
      </c>
      <c r="H117" s="30"/>
      <c r="I117" s="31"/>
      <c r="J117" s="1"/>
      <c r="K117" s="1"/>
    </row>
    <row r="118" spans="1:13" ht="11.4" x14ac:dyDescent="0.25">
      <c r="A118" s="160"/>
      <c r="B118" s="9"/>
      <c r="C118" s="10"/>
      <c r="D118" s="9"/>
      <c r="E118" s="80" t="s">
        <v>258</v>
      </c>
      <c r="F118" s="79"/>
      <c r="G118" s="264">
        <f t="shared" si="7"/>
        <v>0</v>
      </c>
      <c r="H118" s="30"/>
      <c r="I118" s="31"/>
      <c r="J118" s="1"/>
      <c r="K118" s="1"/>
    </row>
    <row r="119" spans="1:13" ht="11.4" x14ac:dyDescent="0.25">
      <c r="A119" s="160"/>
      <c r="B119" s="9"/>
      <c r="C119" s="10"/>
      <c r="D119" s="9"/>
      <c r="E119" s="80" t="s">
        <v>259</v>
      </c>
      <c r="F119" s="79"/>
      <c r="G119" s="264">
        <f t="shared" si="7"/>
        <v>0</v>
      </c>
      <c r="H119" s="30"/>
      <c r="I119" s="31"/>
      <c r="J119" s="1"/>
      <c r="K119" s="1"/>
    </row>
    <row r="120" spans="1:13" ht="13.2" x14ac:dyDescent="0.25">
      <c r="A120" s="160"/>
      <c r="B120" s="9"/>
      <c r="C120" s="10"/>
      <c r="D120" s="9"/>
      <c r="E120" s="92"/>
      <c r="F120" s="12"/>
      <c r="G120" s="264"/>
      <c r="H120" s="50"/>
      <c r="I120" s="33"/>
      <c r="J120" s="1"/>
      <c r="K120" s="1"/>
    </row>
    <row r="121" spans="1:13" ht="20.399999999999999" x14ac:dyDescent="0.25">
      <c r="A121" s="160">
        <v>7</v>
      </c>
      <c r="B121" s="9"/>
      <c r="C121" s="10"/>
      <c r="D121" s="9"/>
      <c r="E121" s="94" t="s">
        <v>85</v>
      </c>
      <c r="F121" s="79"/>
      <c r="G121" s="255">
        <v>0</v>
      </c>
      <c r="H121" s="30" t="s">
        <v>84</v>
      </c>
      <c r="I121" s="112">
        <v>32</v>
      </c>
      <c r="J121" s="1"/>
      <c r="K121" s="1"/>
    </row>
    <row r="122" spans="1:13" ht="20.399999999999999" x14ac:dyDescent="0.25">
      <c r="A122" s="160"/>
      <c r="B122" s="9"/>
      <c r="C122" s="10"/>
      <c r="D122" s="9"/>
      <c r="E122" s="94" t="s">
        <v>85</v>
      </c>
      <c r="F122" s="79"/>
      <c r="G122" s="256">
        <v>0</v>
      </c>
      <c r="H122" s="30" t="s">
        <v>84</v>
      </c>
      <c r="I122" s="67">
        <v>33</v>
      </c>
      <c r="J122" s="1"/>
      <c r="K122" s="1"/>
    </row>
    <row r="123" spans="1:13" ht="20.399999999999999" x14ac:dyDescent="0.25">
      <c r="A123" s="160"/>
      <c r="B123" s="9"/>
      <c r="C123" s="10"/>
      <c r="D123" s="9"/>
      <c r="E123" s="94" t="s">
        <v>85</v>
      </c>
      <c r="F123" s="79"/>
      <c r="G123" s="257">
        <v>0</v>
      </c>
      <c r="H123" s="30" t="s">
        <v>84</v>
      </c>
      <c r="I123" s="72">
        <v>34</v>
      </c>
      <c r="J123" s="1"/>
      <c r="K123" s="1"/>
    </row>
    <row r="124" spans="1:13" ht="20.399999999999999" x14ac:dyDescent="0.25">
      <c r="A124" s="160"/>
      <c r="B124" s="9"/>
      <c r="C124" s="10"/>
      <c r="D124" s="9"/>
      <c r="E124" s="94" t="s">
        <v>85</v>
      </c>
      <c r="F124" s="79"/>
      <c r="G124" s="258">
        <v>0</v>
      </c>
      <c r="H124" s="30" t="s">
        <v>84</v>
      </c>
      <c r="I124" s="104">
        <v>35</v>
      </c>
      <c r="J124" s="1"/>
      <c r="K124" s="1"/>
    </row>
    <row r="125" spans="1:13" ht="20.399999999999999" x14ac:dyDescent="0.25">
      <c r="A125" s="160"/>
      <c r="B125" s="9"/>
      <c r="C125" s="10"/>
      <c r="D125" s="9"/>
      <c r="E125" s="94" t="s">
        <v>85</v>
      </c>
      <c r="F125" s="79"/>
      <c r="G125" s="259">
        <v>0</v>
      </c>
      <c r="H125" s="30" t="s">
        <v>84</v>
      </c>
      <c r="I125" s="191">
        <v>36</v>
      </c>
      <c r="J125" s="1"/>
      <c r="K125" s="1"/>
    </row>
    <row r="126" spans="1:13" ht="20.399999999999999" x14ac:dyDescent="0.25">
      <c r="A126" s="160"/>
      <c r="B126" s="9"/>
      <c r="C126" s="10"/>
      <c r="D126" s="9"/>
      <c r="E126" s="94" t="s">
        <v>85</v>
      </c>
      <c r="F126" s="79"/>
      <c r="G126" s="260">
        <v>0</v>
      </c>
      <c r="H126" s="30" t="s">
        <v>84</v>
      </c>
      <c r="I126" s="195">
        <v>37</v>
      </c>
      <c r="J126" s="1"/>
      <c r="K126" s="1"/>
    </row>
    <row r="127" spans="1:13" ht="20.399999999999999" x14ac:dyDescent="0.25">
      <c r="A127" s="160"/>
      <c r="B127" s="9"/>
      <c r="C127" s="10"/>
      <c r="D127" s="9"/>
      <c r="E127" s="94" t="s">
        <v>85</v>
      </c>
      <c r="F127" s="79"/>
      <c r="G127" s="261">
        <v>0</v>
      </c>
      <c r="H127" s="30" t="s">
        <v>84</v>
      </c>
      <c r="I127" s="199">
        <v>41</v>
      </c>
      <c r="J127" s="1"/>
      <c r="K127" s="1"/>
    </row>
    <row r="128" spans="1:13" ht="20.399999999999999" x14ac:dyDescent="0.25">
      <c r="A128" s="160"/>
      <c r="B128" s="9"/>
      <c r="C128" s="10"/>
      <c r="D128" s="9"/>
      <c r="E128" s="94" t="s">
        <v>85</v>
      </c>
      <c r="F128" s="79"/>
      <c r="G128" s="262">
        <v>0</v>
      </c>
      <c r="H128" s="30" t="s">
        <v>84</v>
      </c>
      <c r="I128" s="203">
        <v>42</v>
      </c>
      <c r="J128" s="1"/>
      <c r="K128" s="1"/>
    </row>
    <row r="129" spans="1:13" ht="20.399999999999999" x14ac:dyDescent="0.25">
      <c r="A129" s="160"/>
      <c r="B129" s="9"/>
      <c r="C129" s="10"/>
      <c r="D129" s="9"/>
      <c r="E129" s="94" t="s">
        <v>85</v>
      </c>
      <c r="F129" s="79"/>
      <c r="G129" s="263">
        <v>0</v>
      </c>
      <c r="H129" s="30" t="s">
        <v>84</v>
      </c>
      <c r="I129" s="207">
        <v>43</v>
      </c>
      <c r="J129" s="1"/>
      <c r="K129" s="1"/>
    </row>
    <row r="130" spans="1:13" ht="20.399999999999999" x14ac:dyDescent="0.25">
      <c r="A130" s="160"/>
      <c r="B130" s="9"/>
      <c r="C130" s="10"/>
      <c r="D130" s="9"/>
      <c r="E130" s="148" t="s">
        <v>85</v>
      </c>
      <c r="F130" s="143"/>
      <c r="G130" s="265">
        <f>SUM(G131:G140)</f>
        <v>0</v>
      </c>
      <c r="H130" s="176"/>
      <c r="I130" s="177">
        <f>+G130-G129-G123-G122-G121</f>
        <v>0</v>
      </c>
      <c r="J130" s="1"/>
      <c r="K130" s="1"/>
    </row>
    <row r="131" spans="1:13" ht="19.2" x14ac:dyDescent="0.25">
      <c r="A131" s="160"/>
      <c r="B131" s="9"/>
      <c r="C131" s="10"/>
      <c r="D131" s="9"/>
      <c r="E131" s="80" t="s">
        <v>260</v>
      </c>
      <c r="F131" s="79"/>
      <c r="G131" s="264">
        <f t="shared" ref="G131:G140" si="8">C131*F131</f>
        <v>0</v>
      </c>
      <c r="H131" s="30"/>
      <c r="I131" s="31"/>
      <c r="J131" s="1"/>
      <c r="K131" s="1"/>
    </row>
    <row r="132" spans="1:13" ht="11.4" x14ac:dyDescent="0.25">
      <c r="A132" s="160"/>
      <c r="B132" s="9"/>
      <c r="C132" s="10"/>
      <c r="D132" s="9"/>
      <c r="E132" s="80" t="s">
        <v>261</v>
      </c>
      <c r="F132" s="79"/>
      <c r="G132" s="264">
        <f t="shared" si="8"/>
        <v>0</v>
      </c>
      <c r="H132" s="30"/>
      <c r="I132" s="31"/>
      <c r="J132" s="1"/>
      <c r="K132" s="1"/>
    </row>
    <row r="133" spans="1:13" ht="28.8" x14ac:dyDescent="0.25">
      <c r="A133" s="160"/>
      <c r="B133" s="9"/>
      <c r="C133" s="10"/>
      <c r="D133" s="9"/>
      <c r="E133" s="80" t="s">
        <v>262</v>
      </c>
      <c r="F133" s="79"/>
      <c r="G133" s="264">
        <f t="shared" si="8"/>
        <v>0</v>
      </c>
      <c r="H133" s="30"/>
      <c r="I133" s="31"/>
      <c r="J133" s="1"/>
      <c r="K133" s="1"/>
    </row>
    <row r="134" spans="1:13" ht="11.4" x14ac:dyDescent="0.25">
      <c r="A134" s="160"/>
      <c r="B134" s="9"/>
      <c r="C134" s="10"/>
      <c r="D134" s="9"/>
      <c r="E134" s="80" t="s">
        <v>263</v>
      </c>
      <c r="F134" s="79"/>
      <c r="G134" s="264">
        <f t="shared" si="8"/>
        <v>0</v>
      </c>
      <c r="H134" s="30"/>
      <c r="I134" s="31"/>
      <c r="J134" s="1"/>
      <c r="K134" s="1"/>
    </row>
    <row r="135" spans="1:13" ht="11.4" x14ac:dyDescent="0.25">
      <c r="A135" s="160"/>
      <c r="B135" s="9"/>
      <c r="C135" s="10"/>
      <c r="D135" s="9"/>
      <c r="E135" s="80" t="s">
        <v>264</v>
      </c>
      <c r="F135" s="79"/>
      <c r="G135" s="264">
        <f t="shared" si="8"/>
        <v>0</v>
      </c>
      <c r="H135" s="30"/>
      <c r="I135" s="31"/>
      <c r="J135" s="1"/>
      <c r="K135" s="1"/>
    </row>
    <row r="136" spans="1:13" ht="11.4" x14ac:dyDescent="0.25">
      <c r="A136" s="160"/>
      <c r="B136" s="9"/>
      <c r="C136" s="10"/>
      <c r="D136" s="9"/>
      <c r="E136" s="80" t="s">
        <v>265</v>
      </c>
      <c r="F136" s="79"/>
      <c r="G136" s="264">
        <f t="shared" si="8"/>
        <v>0</v>
      </c>
      <c r="H136" s="30"/>
      <c r="I136" s="31"/>
      <c r="J136" s="1"/>
      <c r="K136" s="1"/>
    </row>
    <row r="137" spans="1:13" ht="11.4" x14ac:dyDescent="0.25">
      <c r="A137" s="160"/>
      <c r="B137" s="9"/>
      <c r="C137" s="10"/>
      <c r="D137" s="9"/>
      <c r="E137" s="80" t="s">
        <v>266</v>
      </c>
      <c r="F137" s="79"/>
      <c r="G137" s="264">
        <f t="shared" si="8"/>
        <v>0</v>
      </c>
      <c r="H137" s="30"/>
      <c r="I137" s="31"/>
      <c r="J137" s="1"/>
      <c r="K137" s="1"/>
    </row>
    <row r="138" spans="1:13" ht="11.4" x14ac:dyDescent="0.25">
      <c r="A138" s="160"/>
      <c r="B138" s="9"/>
      <c r="C138" s="10"/>
      <c r="D138" s="9"/>
      <c r="E138" s="80" t="s">
        <v>267</v>
      </c>
      <c r="F138" s="79"/>
      <c r="G138" s="264">
        <f t="shared" si="8"/>
        <v>0</v>
      </c>
      <c r="H138" s="30"/>
      <c r="I138" s="31"/>
      <c r="J138" s="1"/>
      <c r="K138" s="1"/>
    </row>
    <row r="139" spans="1:13" ht="11.4" x14ac:dyDescent="0.25">
      <c r="A139" s="160"/>
      <c r="B139" s="9"/>
      <c r="C139" s="10"/>
      <c r="D139" s="9"/>
      <c r="E139" s="80" t="s">
        <v>268</v>
      </c>
      <c r="F139" s="79"/>
      <c r="G139" s="264">
        <f t="shared" si="8"/>
        <v>0</v>
      </c>
      <c r="H139" s="30"/>
      <c r="I139" s="31"/>
      <c r="J139" s="1"/>
      <c r="K139" s="1"/>
    </row>
    <row r="140" spans="1:13" ht="11.4" x14ac:dyDescent="0.25">
      <c r="A140" s="160"/>
      <c r="B140" s="9"/>
      <c r="C140" s="10"/>
      <c r="D140" s="9"/>
      <c r="E140" s="80" t="s">
        <v>269</v>
      </c>
      <c r="F140" s="79"/>
      <c r="G140" s="264">
        <f t="shared" si="8"/>
        <v>0</v>
      </c>
      <c r="H140" s="30"/>
      <c r="I140" s="31"/>
      <c r="J140" s="1"/>
      <c r="K140" s="1"/>
    </row>
    <row r="141" spans="1:13" ht="13.2" x14ac:dyDescent="0.25">
      <c r="A141" s="160"/>
      <c r="B141" s="9"/>
      <c r="C141" s="10"/>
      <c r="D141" s="9"/>
      <c r="E141" s="92"/>
      <c r="F141" s="12"/>
      <c r="G141" s="264"/>
      <c r="H141" s="50"/>
      <c r="I141" s="33"/>
      <c r="J141" s="1"/>
      <c r="K141" s="1"/>
    </row>
    <row r="142" spans="1:13" ht="12" x14ac:dyDescent="0.25">
      <c r="A142" s="160"/>
      <c r="B142" s="9"/>
      <c r="C142" s="10"/>
      <c r="D142" s="9"/>
      <c r="E142" s="89" t="s">
        <v>87</v>
      </c>
      <c r="F142" s="12"/>
      <c r="G142" s="254">
        <f>SUM(G143:G151)</f>
        <v>0</v>
      </c>
      <c r="H142" s="27" t="s">
        <v>86</v>
      </c>
      <c r="I142" s="33"/>
      <c r="J142" s="1"/>
      <c r="K142" s="18">
        <f>SUM(G153:G164)</f>
        <v>0</v>
      </c>
      <c r="L142" s="138">
        <f>+G142</f>
        <v>0</v>
      </c>
      <c r="M142" s="138">
        <f>+K142-L142</f>
        <v>0</v>
      </c>
    </row>
    <row r="143" spans="1:13" ht="30.6" x14ac:dyDescent="0.25">
      <c r="A143" s="160">
        <v>7</v>
      </c>
      <c r="B143" s="9"/>
      <c r="C143" s="10"/>
      <c r="D143" s="9"/>
      <c r="E143" s="94" t="s">
        <v>89</v>
      </c>
      <c r="F143" s="79"/>
      <c r="G143" s="255">
        <v>0</v>
      </c>
      <c r="H143" s="30" t="s">
        <v>88</v>
      </c>
      <c r="I143" s="112">
        <v>32</v>
      </c>
      <c r="J143" s="1"/>
      <c r="K143" s="1"/>
    </row>
    <row r="144" spans="1:13" ht="30.6" x14ac:dyDescent="0.25">
      <c r="A144" s="160"/>
      <c r="B144" s="9"/>
      <c r="C144" s="10"/>
      <c r="D144" s="9"/>
      <c r="E144" s="94" t="s">
        <v>89</v>
      </c>
      <c r="F144" s="79"/>
      <c r="G144" s="256">
        <v>0</v>
      </c>
      <c r="H144" s="30" t="s">
        <v>88</v>
      </c>
      <c r="I144" s="67">
        <v>33</v>
      </c>
      <c r="J144" s="1"/>
      <c r="K144" s="1"/>
    </row>
    <row r="145" spans="1:11" ht="30.6" x14ac:dyDescent="0.25">
      <c r="A145" s="160"/>
      <c r="B145" s="9"/>
      <c r="C145" s="10"/>
      <c r="D145" s="9"/>
      <c r="E145" s="94" t="s">
        <v>89</v>
      </c>
      <c r="F145" s="79"/>
      <c r="G145" s="257">
        <v>0</v>
      </c>
      <c r="H145" s="30" t="s">
        <v>88</v>
      </c>
      <c r="I145" s="72">
        <v>34</v>
      </c>
      <c r="J145" s="1"/>
      <c r="K145" s="1"/>
    </row>
    <row r="146" spans="1:11" ht="30.6" x14ac:dyDescent="0.25">
      <c r="A146" s="160"/>
      <c r="B146" s="9"/>
      <c r="C146" s="10"/>
      <c r="D146" s="9"/>
      <c r="E146" s="94" t="s">
        <v>89</v>
      </c>
      <c r="F146" s="79"/>
      <c r="G146" s="258">
        <v>0</v>
      </c>
      <c r="H146" s="30" t="s">
        <v>88</v>
      </c>
      <c r="I146" s="104">
        <v>35</v>
      </c>
      <c r="J146" s="1"/>
      <c r="K146" s="1"/>
    </row>
    <row r="147" spans="1:11" ht="30.6" x14ac:dyDescent="0.25">
      <c r="A147" s="160"/>
      <c r="B147" s="9"/>
      <c r="C147" s="10"/>
      <c r="D147" s="9"/>
      <c r="E147" s="94" t="s">
        <v>89</v>
      </c>
      <c r="F147" s="79"/>
      <c r="G147" s="259">
        <v>0</v>
      </c>
      <c r="H147" s="30" t="s">
        <v>88</v>
      </c>
      <c r="I147" s="191">
        <v>36</v>
      </c>
      <c r="J147" s="1"/>
      <c r="K147" s="1"/>
    </row>
    <row r="148" spans="1:11" ht="30.6" x14ac:dyDescent="0.25">
      <c r="A148" s="160"/>
      <c r="B148" s="9"/>
      <c r="C148" s="10"/>
      <c r="D148" s="9"/>
      <c r="E148" s="94" t="s">
        <v>89</v>
      </c>
      <c r="F148" s="79"/>
      <c r="G148" s="260">
        <v>0</v>
      </c>
      <c r="H148" s="30" t="s">
        <v>88</v>
      </c>
      <c r="I148" s="195">
        <v>37</v>
      </c>
      <c r="J148" s="1"/>
      <c r="K148" s="1"/>
    </row>
    <row r="149" spans="1:11" ht="30.6" x14ac:dyDescent="0.25">
      <c r="A149" s="160"/>
      <c r="B149" s="9"/>
      <c r="C149" s="10"/>
      <c r="D149" s="9"/>
      <c r="E149" s="94" t="s">
        <v>89</v>
      </c>
      <c r="F149" s="79"/>
      <c r="G149" s="261">
        <v>0</v>
      </c>
      <c r="H149" s="30" t="s">
        <v>88</v>
      </c>
      <c r="I149" s="199">
        <v>41</v>
      </c>
      <c r="J149" s="1"/>
      <c r="K149" s="1"/>
    </row>
    <row r="150" spans="1:11" ht="30.6" x14ac:dyDescent="0.25">
      <c r="A150" s="160"/>
      <c r="B150" s="9"/>
      <c r="C150" s="10"/>
      <c r="D150" s="9"/>
      <c r="E150" s="94" t="s">
        <v>89</v>
      </c>
      <c r="F150" s="79"/>
      <c r="G150" s="262">
        <v>0</v>
      </c>
      <c r="H150" s="30" t="s">
        <v>88</v>
      </c>
      <c r="I150" s="203">
        <v>42</v>
      </c>
      <c r="J150" s="1"/>
      <c r="K150" s="1"/>
    </row>
    <row r="151" spans="1:11" ht="30.6" x14ac:dyDescent="0.25">
      <c r="A151" s="160"/>
      <c r="B151" s="9"/>
      <c r="C151" s="10"/>
      <c r="D151" s="9"/>
      <c r="E151" s="94" t="s">
        <v>89</v>
      </c>
      <c r="F151" s="79"/>
      <c r="G151" s="263">
        <v>0</v>
      </c>
      <c r="H151" s="30" t="s">
        <v>88</v>
      </c>
      <c r="I151" s="207">
        <v>43</v>
      </c>
      <c r="J151" s="1"/>
      <c r="K151" s="1"/>
    </row>
    <row r="152" spans="1:11" ht="30.6" x14ac:dyDescent="0.25">
      <c r="A152" s="160"/>
      <c r="B152" s="9"/>
      <c r="C152" s="10"/>
      <c r="D152" s="9"/>
      <c r="E152" s="148" t="s">
        <v>89</v>
      </c>
      <c r="F152" s="143"/>
      <c r="G152" s="265">
        <f>SUM(G153:G164)</f>
        <v>0</v>
      </c>
      <c r="H152" s="149"/>
      <c r="I152" s="150">
        <f>+G152-G151-G145-G144-G143</f>
        <v>0</v>
      </c>
      <c r="J152" s="1"/>
      <c r="K152" s="1"/>
    </row>
    <row r="153" spans="1:11" ht="11.4" x14ac:dyDescent="0.25">
      <c r="A153" s="160"/>
      <c r="B153" s="9"/>
      <c r="C153" s="10"/>
      <c r="D153" s="9"/>
      <c r="E153" s="80" t="s">
        <v>270</v>
      </c>
      <c r="F153" s="79"/>
      <c r="G153" s="264">
        <f t="shared" ref="G153:G164" si="9">C153*F153</f>
        <v>0</v>
      </c>
      <c r="H153" s="30"/>
      <c r="I153" s="31"/>
      <c r="J153" s="1"/>
      <c r="K153" s="1"/>
    </row>
    <row r="154" spans="1:11" ht="11.4" x14ac:dyDescent="0.25">
      <c r="A154" s="160"/>
      <c r="B154" s="9"/>
      <c r="C154" s="10"/>
      <c r="D154" s="9"/>
      <c r="E154" s="80" t="s">
        <v>271</v>
      </c>
      <c r="F154" s="79"/>
      <c r="G154" s="264">
        <f t="shared" si="9"/>
        <v>0</v>
      </c>
      <c r="H154" s="30"/>
      <c r="I154" s="31"/>
      <c r="J154" s="1"/>
      <c r="K154" s="1"/>
    </row>
    <row r="155" spans="1:11" ht="11.4" x14ac:dyDescent="0.25">
      <c r="A155" s="160"/>
      <c r="B155" s="9"/>
      <c r="C155" s="10"/>
      <c r="D155" s="9"/>
      <c r="E155" s="80" t="s">
        <v>272</v>
      </c>
      <c r="F155" s="79"/>
      <c r="G155" s="264">
        <f t="shared" si="9"/>
        <v>0</v>
      </c>
      <c r="H155" s="30"/>
      <c r="I155" s="31"/>
      <c r="J155" s="1"/>
      <c r="K155" s="1"/>
    </row>
    <row r="156" spans="1:11" ht="76.8" x14ac:dyDescent="0.25">
      <c r="A156" s="160"/>
      <c r="B156" s="9"/>
      <c r="C156" s="10"/>
      <c r="D156" s="9"/>
      <c r="E156" s="80" t="s">
        <v>273</v>
      </c>
      <c r="F156" s="79"/>
      <c r="G156" s="264">
        <f t="shared" si="9"/>
        <v>0</v>
      </c>
      <c r="H156" s="30"/>
      <c r="I156" s="31"/>
      <c r="J156" s="1"/>
      <c r="K156" s="1"/>
    </row>
    <row r="157" spans="1:11" ht="19.2" x14ac:dyDescent="0.25">
      <c r="A157" s="160"/>
      <c r="B157" s="9"/>
      <c r="C157" s="10"/>
      <c r="D157" s="9"/>
      <c r="E157" s="80" t="s">
        <v>274</v>
      </c>
      <c r="F157" s="79"/>
      <c r="G157" s="264">
        <f t="shared" si="9"/>
        <v>0</v>
      </c>
      <c r="H157" s="30"/>
      <c r="I157" s="31"/>
      <c r="J157" s="1"/>
      <c r="K157" s="1"/>
    </row>
    <row r="158" spans="1:11" ht="11.4" x14ac:dyDescent="0.25">
      <c r="A158" s="160"/>
      <c r="B158" s="9"/>
      <c r="C158" s="10"/>
      <c r="D158" s="9"/>
      <c r="E158" s="80" t="s">
        <v>275</v>
      </c>
      <c r="F158" s="79"/>
      <c r="G158" s="264">
        <f t="shared" si="9"/>
        <v>0</v>
      </c>
      <c r="H158" s="30"/>
      <c r="I158" s="31"/>
      <c r="J158" s="1"/>
      <c r="K158" s="1"/>
    </row>
    <row r="159" spans="1:11" ht="11.4" x14ac:dyDescent="0.25">
      <c r="A159" s="160"/>
      <c r="B159" s="9"/>
      <c r="C159" s="10"/>
      <c r="D159" s="9"/>
      <c r="E159" s="80" t="s">
        <v>276</v>
      </c>
      <c r="F159" s="79"/>
      <c r="G159" s="264">
        <f t="shared" si="9"/>
        <v>0</v>
      </c>
      <c r="H159" s="30"/>
      <c r="I159" s="31"/>
      <c r="J159" s="1"/>
      <c r="K159" s="1"/>
    </row>
    <row r="160" spans="1:11" ht="11.4" x14ac:dyDescent="0.25">
      <c r="A160" s="160"/>
      <c r="B160" s="9"/>
      <c r="C160" s="10"/>
      <c r="D160" s="9"/>
      <c r="E160" s="80" t="s">
        <v>277</v>
      </c>
      <c r="F160" s="79"/>
      <c r="G160" s="264">
        <f t="shared" si="9"/>
        <v>0</v>
      </c>
      <c r="H160" s="30"/>
      <c r="I160" s="31"/>
      <c r="J160" s="1"/>
      <c r="K160" s="1"/>
    </row>
    <row r="161" spans="1:11" ht="38.4" x14ac:dyDescent="0.25">
      <c r="A161" s="160"/>
      <c r="B161" s="9"/>
      <c r="C161" s="10"/>
      <c r="D161" s="9"/>
      <c r="E161" s="80" t="s">
        <v>278</v>
      </c>
      <c r="F161" s="79"/>
      <c r="G161" s="264">
        <f t="shared" si="9"/>
        <v>0</v>
      </c>
      <c r="H161" s="30"/>
      <c r="I161" s="31"/>
      <c r="J161" s="1"/>
      <c r="K161" s="1"/>
    </row>
    <row r="162" spans="1:11" ht="11.4" x14ac:dyDescent="0.25">
      <c r="A162" s="160"/>
      <c r="B162" s="9"/>
      <c r="C162" s="10"/>
      <c r="D162" s="9"/>
      <c r="E162" s="80" t="s">
        <v>279</v>
      </c>
      <c r="F162" s="79"/>
      <c r="G162" s="264">
        <f t="shared" si="9"/>
        <v>0</v>
      </c>
      <c r="H162" s="30"/>
      <c r="I162" s="31"/>
      <c r="J162" s="1"/>
      <c r="K162" s="1"/>
    </row>
    <row r="163" spans="1:11" ht="28.8" x14ac:dyDescent="0.25">
      <c r="A163" s="160"/>
      <c r="B163" s="9"/>
      <c r="C163" s="10"/>
      <c r="D163" s="9"/>
      <c r="E163" s="80" t="s">
        <v>280</v>
      </c>
      <c r="F163" s="79"/>
      <c r="G163" s="264">
        <f t="shared" si="9"/>
        <v>0</v>
      </c>
      <c r="H163" s="30"/>
      <c r="I163" s="31"/>
      <c r="J163" s="1"/>
      <c r="K163" s="1"/>
    </row>
    <row r="164" spans="1:11" ht="11.4" x14ac:dyDescent="0.25">
      <c r="A164" s="160"/>
      <c r="B164" s="9"/>
      <c r="C164" s="10"/>
      <c r="D164" s="9"/>
      <c r="E164" s="80" t="s">
        <v>281</v>
      </c>
      <c r="F164" s="79"/>
      <c r="G164" s="264">
        <f t="shared" si="9"/>
        <v>0</v>
      </c>
      <c r="H164" s="30"/>
      <c r="I164" s="31"/>
      <c r="J164" s="1"/>
      <c r="K164" s="1"/>
    </row>
    <row r="165" spans="1:11" s="7" customFormat="1" ht="11.4" x14ac:dyDescent="0.25">
      <c r="A165" s="161"/>
      <c r="B165" s="90"/>
      <c r="C165" s="91"/>
      <c r="D165" s="90"/>
      <c r="E165" s="94"/>
      <c r="F165" s="79"/>
      <c r="G165" s="266"/>
      <c r="H165" s="30"/>
      <c r="I165" s="31"/>
      <c r="J165" s="6"/>
      <c r="K165" s="6"/>
    </row>
    <row r="166" spans="1:11" ht="12" x14ac:dyDescent="0.25">
      <c r="A166" s="160"/>
      <c r="B166" s="9"/>
      <c r="C166" s="10"/>
      <c r="D166" s="9"/>
      <c r="E166" s="37" t="s">
        <v>91</v>
      </c>
      <c r="F166" s="12"/>
      <c r="G166" s="254">
        <f>+G167</f>
        <v>0</v>
      </c>
      <c r="H166" s="27" t="s">
        <v>90</v>
      </c>
      <c r="I166" s="33"/>
      <c r="J166" s="1"/>
      <c r="K166" s="1"/>
    </row>
    <row r="167" spans="1:11" ht="12" x14ac:dyDescent="0.25">
      <c r="A167" s="160"/>
      <c r="B167" s="9"/>
      <c r="C167" s="10"/>
      <c r="D167" s="9"/>
      <c r="E167" s="37" t="s">
        <v>93</v>
      </c>
      <c r="F167" s="12"/>
      <c r="G167" s="254">
        <f>+G168+G236+G237+G238+G244+G251+G252+G253+G259+G239+G240+G241+G242+G243+G254+G255+G256+G257+G258</f>
        <v>0</v>
      </c>
      <c r="H167" s="27" t="s">
        <v>92</v>
      </c>
      <c r="I167" s="33"/>
      <c r="J167" s="1"/>
      <c r="K167" s="1"/>
    </row>
    <row r="168" spans="1:11" ht="12" x14ac:dyDescent="0.25">
      <c r="A168" s="160"/>
      <c r="B168" s="9"/>
      <c r="C168" s="10"/>
      <c r="D168" s="9"/>
      <c r="E168" s="89" t="s">
        <v>95</v>
      </c>
      <c r="F168" s="12"/>
      <c r="G168" s="254">
        <f>+G169+G170+G171+G177+G219+G220+G221+G227+G172+G173+G174+G175+G176+G222+G223+G224+G225+G226</f>
        <v>0</v>
      </c>
      <c r="H168" s="27" t="s">
        <v>94</v>
      </c>
      <c r="I168" s="33"/>
      <c r="J168" s="1"/>
      <c r="K168" s="1"/>
    </row>
    <row r="169" spans="1:11" ht="11.4" x14ac:dyDescent="0.25">
      <c r="A169" s="160">
        <v>7</v>
      </c>
      <c r="B169" s="9"/>
      <c r="C169" s="10"/>
      <c r="D169" s="9"/>
      <c r="E169" s="94" t="s">
        <v>97</v>
      </c>
      <c r="F169" s="79"/>
      <c r="G169" s="255">
        <v>0</v>
      </c>
      <c r="H169" s="30" t="s">
        <v>96</v>
      </c>
      <c r="I169" s="112">
        <v>32</v>
      </c>
      <c r="J169" s="1"/>
      <c r="K169" s="1"/>
    </row>
    <row r="170" spans="1:11" ht="11.4" x14ac:dyDescent="0.25">
      <c r="A170" s="160"/>
      <c r="B170" s="9"/>
      <c r="C170" s="10"/>
      <c r="D170" s="9"/>
      <c r="E170" s="94" t="s">
        <v>97</v>
      </c>
      <c r="F170" s="79"/>
      <c r="G170" s="256">
        <v>0</v>
      </c>
      <c r="H170" s="30" t="s">
        <v>96</v>
      </c>
      <c r="I170" s="67">
        <v>33</v>
      </c>
      <c r="J170" s="1"/>
      <c r="K170" s="1"/>
    </row>
    <row r="171" spans="1:11" ht="11.4" x14ac:dyDescent="0.25">
      <c r="A171" s="160"/>
      <c r="B171" s="9"/>
      <c r="C171" s="10"/>
      <c r="D171" s="9"/>
      <c r="E171" s="94" t="s">
        <v>97</v>
      </c>
      <c r="F171" s="79"/>
      <c r="G171" s="257">
        <v>0</v>
      </c>
      <c r="H171" s="30" t="s">
        <v>96</v>
      </c>
      <c r="I171" s="72">
        <v>34</v>
      </c>
      <c r="J171" s="1"/>
      <c r="K171" s="1"/>
    </row>
    <row r="172" spans="1:11" ht="11.4" x14ac:dyDescent="0.25">
      <c r="A172" s="160"/>
      <c r="B172" s="9"/>
      <c r="C172" s="10"/>
      <c r="D172" s="9"/>
      <c r="E172" s="94" t="s">
        <v>97</v>
      </c>
      <c r="F172" s="79"/>
      <c r="G172" s="258">
        <v>0</v>
      </c>
      <c r="H172" s="30" t="s">
        <v>96</v>
      </c>
      <c r="I172" s="104">
        <v>35</v>
      </c>
      <c r="J172" s="1"/>
      <c r="K172" s="1"/>
    </row>
    <row r="173" spans="1:11" ht="11.4" x14ac:dyDescent="0.25">
      <c r="A173" s="160"/>
      <c r="B173" s="9"/>
      <c r="C173" s="10"/>
      <c r="D173" s="9"/>
      <c r="E173" s="94" t="s">
        <v>97</v>
      </c>
      <c r="F173" s="79"/>
      <c r="G173" s="259">
        <v>0</v>
      </c>
      <c r="H173" s="30" t="s">
        <v>96</v>
      </c>
      <c r="I173" s="191">
        <v>36</v>
      </c>
      <c r="J173" s="1"/>
      <c r="K173" s="1"/>
    </row>
    <row r="174" spans="1:11" ht="11.4" x14ac:dyDescent="0.25">
      <c r="A174" s="160"/>
      <c r="B174" s="9"/>
      <c r="C174" s="10"/>
      <c r="D174" s="9"/>
      <c r="E174" s="94" t="s">
        <v>97</v>
      </c>
      <c r="F174" s="79"/>
      <c r="G174" s="260">
        <v>0</v>
      </c>
      <c r="H174" s="30" t="s">
        <v>96</v>
      </c>
      <c r="I174" s="195">
        <v>37</v>
      </c>
      <c r="J174" s="1"/>
      <c r="K174" s="1"/>
    </row>
    <row r="175" spans="1:11" ht="11.4" x14ac:dyDescent="0.25">
      <c r="A175" s="160"/>
      <c r="B175" s="9"/>
      <c r="C175" s="10"/>
      <c r="D175" s="9"/>
      <c r="E175" s="94" t="s">
        <v>97</v>
      </c>
      <c r="F175" s="79"/>
      <c r="G175" s="261">
        <v>0</v>
      </c>
      <c r="H175" s="30" t="s">
        <v>96</v>
      </c>
      <c r="I175" s="199">
        <v>41</v>
      </c>
      <c r="J175" s="1"/>
      <c r="K175" s="1"/>
    </row>
    <row r="176" spans="1:11" ht="11.4" x14ac:dyDescent="0.25">
      <c r="A176" s="160"/>
      <c r="B176" s="9"/>
      <c r="C176" s="10"/>
      <c r="D176" s="9"/>
      <c r="E176" s="94" t="s">
        <v>97</v>
      </c>
      <c r="F176" s="79"/>
      <c r="G176" s="262">
        <v>0</v>
      </c>
      <c r="H176" s="30" t="s">
        <v>96</v>
      </c>
      <c r="I176" s="203">
        <v>42</v>
      </c>
      <c r="J176" s="1"/>
      <c r="K176" s="1"/>
    </row>
    <row r="177" spans="1:13" ht="12" x14ac:dyDescent="0.25">
      <c r="A177" s="160"/>
      <c r="B177" s="9"/>
      <c r="C177" s="10"/>
      <c r="D177" s="9"/>
      <c r="E177" s="94" t="s">
        <v>97</v>
      </c>
      <c r="F177" s="79"/>
      <c r="G177" s="263">
        <v>0</v>
      </c>
      <c r="H177" s="30" t="s">
        <v>96</v>
      </c>
      <c r="I177" s="207">
        <v>43</v>
      </c>
      <c r="J177" s="1"/>
      <c r="K177" s="18">
        <f>SUM(G179:G216,G219:G227)</f>
        <v>0</v>
      </c>
      <c r="L177" s="138">
        <f>+G168</f>
        <v>0</v>
      </c>
      <c r="M177" s="138">
        <f>+K177-L177</f>
        <v>0</v>
      </c>
    </row>
    <row r="178" spans="1:13" ht="12" x14ac:dyDescent="0.25">
      <c r="A178" s="160"/>
      <c r="B178" s="9"/>
      <c r="C178" s="10"/>
      <c r="D178" s="9"/>
      <c r="E178" s="148" t="s">
        <v>97</v>
      </c>
      <c r="F178" s="142"/>
      <c r="G178" s="267">
        <f>SUM(G179:G216)</f>
        <v>0</v>
      </c>
      <c r="H178" s="149"/>
      <c r="I178" s="150">
        <f>+G178-G177-G171-G170-G169</f>
        <v>0</v>
      </c>
      <c r="J178" s="1"/>
      <c r="K178" s="18"/>
      <c r="L178" s="138"/>
      <c r="M178" s="138"/>
    </row>
    <row r="179" spans="1:13" ht="11.4" x14ac:dyDescent="0.25">
      <c r="A179" s="160"/>
      <c r="B179" s="9"/>
      <c r="C179" s="10"/>
      <c r="D179" s="9"/>
      <c r="E179" s="80" t="s">
        <v>282</v>
      </c>
      <c r="F179" s="12"/>
      <c r="G179" s="264">
        <f t="shared" ref="G179:G216" si="10">C179*F179</f>
        <v>0</v>
      </c>
      <c r="H179" s="30"/>
      <c r="I179" s="31"/>
      <c r="J179" s="1"/>
      <c r="K179" s="1"/>
    </row>
    <row r="180" spans="1:13" ht="11.4" x14ac:dyDescent="0.25">
      <c r="A180" s="160"/>
      <c r="B180" s="9"/>
      <c r="C180" s="10"/>
      <c r="D180" s="9"/>
      <c r="E180" s="80" t="s">
        <v>283</v>
      </c>
      <c r="F180" s="12">
        <v>0</v>
      </c>
      <c r="G180" s="264">
        <f t="shared" si="10"/>
        <v>0</v>
      </c>
      <c r="H180" s="30"/>
      <c r="I180" s="31"/>
      <c r="J180" s="1"/>
      <c r="K180" s="1"/>
    </row>
    <row r="181" spans="1:13" ht="11.4" x14ac:dyDescent="0.25">
      <c r="A181" s="160"/>
      <c r="B181" s="9"/>
      <c r="C181" s="10"/>
      <c r="D181" s="9"/>
      <c r="E181" s="80" t="s">
        <v>284</v>
      </c>
      <c r="F181" s="12"/>
      <c r="G181" s="264">
        <f t="shared" si="10"/>
        <v>0</v>
      </c>
      <c r="H181" s="30"/>
      <c r="I181" s="31"/>
      <c r="J181" s="1"/>
      <c r="K181" s="1"/>
    </row>
    <row r="182" spans="1:13" ht="11.4" x14ac:dyDescent="0.25">
      <c r="A182" s="160"/>
      <c r="B182" s="9"/>
      <c r="C182" s="10"/>
      <c r="D182" s="9"/>
      <c r="E182" s="80" t="s">
        <v>285</v>
      </c>
      <c r="F182" s="12"/>
      <c r="G182" s="264">
        <f t="shared" si="10"/>
        <v>0</v>
      </c>
      <c r="H182" s="30"/>
      <c r="I182" s="31"/>
      <c r="J182" s="1"/>
      <c r="K182" s="1"/>
    </row>
    <row r="183" spans="1:13" ht="11.4" x14ac:dyDescent="0.25">
      <c r="A183" s="160"/>
      <c r="B183" s="9"/>
      <c r="C183" s="10"/>
      <c r="D183" s="9"/>
      <c r="E183" s="80" t="s">
        <v>286</v>
      </c>
      <c r="F183" s="12"/>
      <c r="G183" s="264">
        <f t="shared" si="10"/>
        <v>0</v>
      </c>
      <c r="H183" s="30"/>
      <c r="I183" s="31"/>
      <c r="J183" s="1"/>
      <c r="K183" s="1"/>
    </row>
    <row r="184" spans="1:13" ht="11.4" x14ac:dyDescent="0.25">
      <c r="A184" s="160"/>
      <c r="B184" s="9"/>
      <c r="C184" s="10"/>
      <c r="D184" s="9"/>
      <c r="E184" s="80" t="s">
        <v>287</v>
      </c>
      <c r="F184" s="12"/>
      <c r="G184" s="264">
        <f t="shared" si="10"/>
        <v>0</v>
      </c>
      <c r="H184" s="30"/>
      <c r="I184" s="31"/>
      <c r="J184" s="1"/>
      <c r="K184" s="1"/>
    </row>
    <row r="185" spans="1:13" ht="11.4" x14ac:dyDescent="0.25">
      <c r="A185" s="160"/>
      <c r="B185" s="9"/>
      <c r="C185" s="10"/>
      <c r="D185" s="9"/>
      <c r="E185" s="80" t="s">
        <v>288</v>
      </c>
      <c r="F185" s="12"/>
      <c r="G185" s="264">
        <f t="shared" si="10"/>
        <v>0</v>
      </c>
      <c r="H185" s="30"/>
      <c r="I185" s="31"/>
      <c r="J185" s="1"/>
      <c r="K185" s="1"/>
    </row>
    <row r="186" spans="1:13" ht="11.4" x14ac:dyDescent="0.25">
      <c r="A186" s="160"/>
      <c r="B186" s="9"/>
      <c r="C186" s="10"/>
      <c r="D186" s="9"/>
      <c r="E186" s="80" t="s">
        <v>289</v>
      </c>
      <c r="F186" s="12"/>
      <c r="G186" s="264">
        <f t="shared" si="10"/>
        <v>0</v>
      </c>
      <c r="H186" s="30"/>
      <c r="I186" s="31"/>
      <c r="J186" s="1"/>
      <c r="K186" s="1"/>
    </row>
    <row r="187" spans="1:13" ht="11.4" x14ac:dyDescent="0.25">
      <c r="A187" s="160"/>
      <c r="B187" s="9"/>
      <c r="C187" s="10"/>
      <c r="D187" s="9"/>
      <c r="E187" s="80" t="s">
        <v>290</v>
      </c>
      <c r="F187" s="12"/>
      <c r="G187" s="264">
        <f t="shared" si="10"/>
        <v>0</v>
      </c>
      <c r="H187" s="30"/>
      <c r="I187" s="31"/>
      <c r="J187" s="1"/>
      <c r="K187" s="1"/>
    </row>
    <row r="188" spans="1:13" ht="11.4" x14ac:dyDescent="0.25">
      <c r="A188" s="160"/>
      <c r="B188" s="9"/>
      <c r="C188" s="10"/>
      <c r="D188" s="9"/>
      <c r="E188" s="80" t="s">
        <v>291</v>
      </c>
      <c r="F188" s="12"/>
      <c r="G188" s="264">
        <f t="shared" si="10"/>
        <v>0</v>
      </c>
      <c r="H188" s="30"/>
      <c r="I188" s="31"/>
      <c r="J188" s="1"/>
      <c r="K188" s="1"/>
    </row>
    <row r="189" spans="1:13" ht="11.4" x14ac:dyDescent="0.25">
      <c r="A189" s="160"/>
      <c r="B189" s="9"/>
      <c r="C189" s="10"/>
      <c r="D189" s="9"/>
      <c r="E189" s="80" t="s">
        <v>292</v>
      </c>
      <c r="F189" s="12"/>
      <c r="G189" s="264">
        <f t="shared" si="10"/>
        <v>0</v>
      </c>
      <c r="H189" s="30"/>
      <c r="I189" s="31"/>
      <c r="J189" s="1"/>
      <c r="K189" s="1"/>
    </row>
    <row r="190" spans="1:13" ht="11.4" x14ac:dyDescent="0.25">
      <c r="A190" s="160"/>
      <c r="B190" s="9"/>
      <c r="C190" s="10"/>
      <c r="D190" s="9"/>
      <c r="E190" s="80" t="s">
        <v>293</v>
      </c>
      <c r="F190" s="12"/>
      <c r="G190" s="264">
        <f t="shared" si="10"/>
        <v>0</v>
      </c>
      <c r="H190" s="30"/>
      <c r="I190" s="31"/>
      <c r="J190" s="1"/>
      <c r="K190" s="1"/>
    </row>
    <row r="191" spans="1:13" ht="11.4" x14ac:dyDescent="0.25">
      <c r="A191" s="160"/>
      <c r="B191" s="9"/>
      <c r="C191" s="10"/>
      <c r="D191" s="9"/>
      <c r="E191" s="80" t="s">
        <v>294</v>
      </c>
      <c r="F191" s="12"/>
      <c r="G191" s="264">
        <f t="shared" si="10"/>
        <v>0</v>
      </c>
      <c r="H191" s="30"/>
      <c r="I191" s="31"/>
      <c r="J191" s="1"/>
      <c r="K191" s="1"/>
    </row>
    <row r="192" spans="1:13" ht="11.4" x14ac:dyDescent="0.25">
      <c r="A192" s="160"/>
      <c r="B192" s="9"/>
      <c r="C192" s="10"/>
      <c r="D192" s="9"/>
      <c r="E192" s="80" t="s">
        <v>295</v>
      </c>
      <c r="F192" s="12"/>
      <c r="G192" s="264">
        <f t="shared" si="10"/>
        <v>0</v>
      </c>
      <c r="H192" s="30"/>
      <c r="I192" s="31"/>
      <c r="J192" s="1"/>
      <c r="K192" s="1"/>
    </row>
    <row r="193" spans="1:11" ht="11.4" x14ac:dyDescent="0.25">
      <c r="A193" s="160"/>
      <c r="B193" s="9"/>
      <c r="C193" s="10"/>
      <c r="D193" s="9"/>
      <c r="E193" s="80" t="s">
        <v>296</v>
      </c>
      <c r="F193" s="12"/>
      <c r="G193" s="264">
        <f t="shared" si="10"/>
        <v>0</v>
      </c>
      <c r="H193" s="30"/>
      <c r="I193" s="31"/>
      <c r="J193" s="1"/>
      <c r="K193" s="1"/>
    </row>
    <row r="194" spans="1:11" ht="11.4" x14ac:dyDescent="0.25">
      <c r="A194" s="160"/>
      <c r="B194" s="9"/>
      <c r="C194" s="10"/>
      <c r="D194" s="9"/>
      <c r="E194" s="80" t="s">
        <v>297</v>
      </c>
      <c r="F194" s="12"/>
      <c r="G194" s="264">
        <f t="shared" si="10"/>
        <v>0</v>
      </c>
      <c r="H194" s="30"/>
      <c r="I194" s="31"/>
      <c r="J194" s="1"/>
      <c r="K194" s="1"/>
    </row>
    <row r="195" spans="1:11" ht="11.4" x14ac:dyDescent="0.25">
      <c r="A195" s="160"/>
      <c r="B195" s="9"/>
      <c r="C195" s="10"/>
      <c r="D195" s="9"/>
      <c r="E195" s="80" t="s">
        <v>298</v>
      </c>
      <c r="F195" s="12"/>
      <c r="G195" s="264">
        <f t="shared" si="10"/>
        <v>0</v>
      </c>
      <c r="H195" s="30"/>
      <c r="I195" s="31"/>
      <c r="J195" s="1"/>
      <c r="K195" s="1"/>
    </row>
    <row r="196" spans="1:11" ht="11.4" x14ac:dyDescent="0.25">
      <c r="A196" s="160"/>
      <c r="B196" s="9"/>
      <c r="C196" s="10"/>
      <c r="D196" s="9"/>
      <c r="E196" s="80" t="s">
        <v>299</v>
      </c>
      <c r="F196" s="12"/>
      <c r="G196" s="264">
        <f t="shared" si="10"/>
        <v>0</v>
      </c>
      <c r="H196" s="30"/>
      <c r="I196" s="31"/>
      <c r="J196" s="1"/>
      <c r="K196" s="1"/>
    </row>
    <row r="197" spans="1:11" ht="11.4" x14ac:dyDescent="0.25">
      <c r="A197" s="160"/>
      <c r="B197" s="9"/>
      <c r="C197" s="10"/>
      <c r="D197" s="9"/>
      <c r="E197" s="80" t="s">
        <v>300</v>
      </c>
      <c r="F197" s="12"/>
      <c r="G197" s="264">
        <f t="shared" si="10"/>
        <v>0</v>
      </c>
      <c r="H197" s="30"/>
      <c r="I197" s="31"/>
      <c r="J197" s="1"/>
      <c r="K197" s="1"/>
    </row>
    <row r="198" spans="1:11" ht="11.4" x14ac:dyDescent="0.25">
      <c r="A198" s="160"/>
      <c r="B198" s="9"/>
      <c r="C198" s="10"/>
      <c r="D198" s="9"/>
      <c r="E198" s="80" t="s">
        <v>301</v>
      </c>
      <c r="F198" s="12"/>
      <c r="G198" s="264">
        <f t="shared" si="10"/>
        <v>0</v>
      </c>
      <c r="H198" s="30"/>
      <c r="I198" s="31"/>
      <c r="J198" s="1"/>
      <c r="K198" s="1"/>
    </row>
    <row r="199" spans="1:11" ht="11.4" x14ac:dyDescent="0.25">
      <c r="A199" s="160"/>
      <c r="B199" s="9"/>
      <c r="C199" s="10"/>
      <c r="D199" s="9"/>
      <c r="E199" s="80" t="s">
        <v>302</v>
      </c>
      <c r="F199" s="12"/>
      <c r="G199" s="264">
        <f t="shared" si="10"/>
        <v>0</v>
      </c>
      <c r="H199" s="30"/>
      <c r="I199" s="31"/>
      <c r="J199" s="1"/>
      <c r="K199" s="1"/>
    </row>
    <row r="200" spans="1:11" ht="11.4" x14ac:dyDescent="0.25">
      <c r="A200" s="160"/>
      <c r="B200" s="9"/>
      <c r="C200" s="10"/>
      <c r="D200" s="9"/>
      <c r="E200" s="80" t="s">
        <v>303</v>
      </c>
      <c r="F200" s="12"/>
      <c r="G200" s="264">
        <f t="shared" si="10"/>
        <v>0</v>
      </c>
      <c r="H200" s="30"/>
      <c r="I200" s="31"/>
      <c r="J200" s="1"/>
      <c r="K200" s="1"/>
    </row>
    <row r="201" spans="1:11" ht="11.4" x14ac:dyDescent="0.25">
      <c r="A201" s="160"/>
      <c r="B201" s="9"/>
      <c r="C201" s="10"/>
      <c r="D201" s="9"/>
      <c r="E201" s="80" t="s">
        <v>304</v>
      </c>
      <c r="F201" s="12"/>
      <c r="G201" s="264">
        <f t="shared" si="10"/>
        <v>0</v>
      </c>
      <c r="H201" s="30"/>
      <c r="I201" s="31"/>
      <c r="J201" s="1"/>
      <c r="K201" s="1"/>
    </row>
    <row r="202" spans="1:11" ht="11.4" x14ac:dyDescent="0.25">
      <c r="A202" s="160"/>
      <c r="B202" s="9"/>
      <c r="C202" s="10"/>
      <c r="D202" s="9"/>
      <c r="E202" s="80" t="s">
        <v>305</v>
      </c>
      <c r="F202" s="12"/>
      <c r="G202" s="264">
        <f t="shared" si="10"/>
        <v>0</v>
      </c>
      <c r="H202" s="30"/>
      <c r="I202" s="31"/>
      <c r="J202" s="1"/>
      <c r="K202" s="1"/>
    </row>
    <row r="203" spans="1:11" ht="11.4" x14ac:dyDescent="0.25">
      <c r="A203" s="160"/>
      <c r="B203" s="9"/>
      <c r="C203" s="10"/>
      <c r="D203" s="9"/>
      <c r="E203" s="80" t="s">
        <v>306</v>
      </c>
      <c r="F203" s="12"/>
      <c r="G203" s="264">
        <f t="shared" si="10"/>
        <v>0</v>
      </c>
      <c r="H203" s="30"/>
      <c r="I203" s="31"/>
      <c r="J203" s="1"/>
      <c r="K203" s="1"/>
    </row>
    <row r="204" spans="1:11" ht="11.4" x14ac:dyDescent="0.25">
      <c r="A204" s="160"/>
      <c r="B204" s="9"/>
      <c r="C204" s="10"/>
      <c r="D204" s="9"/>
      <c r="E204" s="80" t="s">
        <v>307</v>
      </c>
      <c r="F204" s="12"/>
      <c r="G204" s="264">
        <f t="shared" si="10"/>
        <v>0</v>
      </c>
      <c r="H204" s="30"/>
      <c r="I204" s="31"/>
      <c r="J204" s="1"/>
      <c r="K204" s="1"/>
    </row>
    <row r="205" spans="1:11" ht="11.4" x14ac:dyDescent="0.25">
      <c r="A205" s="160"/>
      <c r="B205" s="9"/>
      <c r="C205" s="10"/>
      <c r="D205" s="9"/>
      <c r="E205" s="80" t="s">
        <v>305</v>
      </c>
      <c r="F205" s="12"/>
      <c r="G205" s="264">
        <f t="shared" si="10"/>
        <v>0</v>
      </c>
      <c r="H205" s="30"/>
      <c r="I205" s="31"/>
      <c r="J205" s="1"/>
      <c r="K205" s="1"/>
    </row>
    <row r="206" spans="1:11" ht="11.4" x14ac:dyDescent="0.25">
      <c r="A206" s="160"/>
      <c r="B206" s="9"/>
      <c r="C206" s="10"/>
      <c r="D206" s="9"/>
      <c r="E206" s="80" t="s">
        <v>308</v>
      </c>
      <c r="F206" s="12"/>
      <c r="G206" s="264">
        <f t="shared" si="10"/>
        <v>0</v>
      </c>
      <c r="H206" s="30"/>
      <c r="I206" s="31"/>
      <c r="J206" s="1"/>
      <c r="K206" s="1"/>
    </row>
    <row r="207" spans="1:11" ht="11.4" x14ac:dyDescent="0.25">
      <c r="A207" s="160"/>
      <c r="B207" s="9"/>
      <c r="C207" s="10"/>
      <c r="D207" s="9"/>
      <c r="E207" s="80" t="s">
        <v>309</v>
      </c>
      <c r="F207" s="12"/>
      <c r="G207" s="264">
        <f t="shared" si="10"/>
        <v>0</v>
      </c>
      <c r="H207" s="30"/>
      <c r="I207" s="31"/>
      <c r="J207" s="1"/>
      <c r="K207" s="1"/>
    </row>
    <row r="208" spans="1:11" ht="11.4" x14ac:dyDescent="0.25">
      <c r="A208" s="160"/>
      <c r="B208" s="9"/>
      <c r="C208" s="10"/>
      <c r="D208" s="9"/>
      <c r="E208" s="80" t="s">
        <v>310</v>
      </c>
      <c r="F208" s="12"/>
      <c r="G208" s="264">
        <f t="shared" si="10"/>
        <v>0</v>
      </c>
      <c r="H208" s="30"/>
      <c r="I208" s="31"/>
      <c r="J208" s="1"/>
      <c r="K208" s="1"/>
    </row>
    <row r="209" spans="1:11" ht="11.4" x14ac:dyDescent="0.25">
      <c r="A209" s="160"/>
      <c r="B209" s="9"/>
      <c r="C209" s="10"/>
      <c r="D209" s="9"/>
      <c r="E209" s="80" t="s">
        <v>311</v>
      </c>
      <c r="F209" s="12"/>
      <c r="G209" s="264">
        <f t="shared" si="10"/>
        <v>0</v>
      </c>
      <c r="H209" s="30"/>
      <c r="I209" s="31"/>
      <c r="J209" s="1"/>
      <c r="K209" s="1"/>
    </row>
    <row r="210" spans="1:11" ht="11.4" x14ac:dyDescent="0.25">
      <c r="A210" s="160"/>
      <c r="B210" s="9"/>
      <c r="C210" s="10"/>
      <c r="D210" s="9"/>
      <c r="E210" s="80" t="s">
        <v>312</v>
      </c>
      <c r="F210" s="12"/>
      <c r="G210" s="264">
        <f t="shared" si="10"/>
        <v>0</v>
      </c>
      <c r="H210" s="30"/>
      <c r="I210" s="31"/>
      <c r="J210" s="1"/>
      <c r="K210" s="1"/>
    </row>
    <row r="211" spans="1:11" ht="11.4" x14ac:dyDescent="0.25">
      <c r="A211" s="160"/>
      <c r="B211" s="9"/>
      <c r="C211" s="10"/>
      <c r="D211" s="9"/>
      <c r="E211" s="80" t="s">
        <v>313</v>
      </c>
      <c r="F211" s="12"/>
      <c r="G211" s="264">
        <f t="shared" si="10"/>
        <v>0</v>
      </c>
      <c r="H211" s="30"/>
      <c r="I211" s="31"/>
      <c r="J211" s="1"/>
      <c r="K211" s="1"/>
    </row>
    <row r="212" spans="1:11" ht="11.4" x14ac:dyDescent="0.25">
      <c r="A212" s="160"/>
      <c r="B212" s="9"/>
      <c r="C212" s="10"/>
      <c r="D212" s="9"/>
      <c r="E212" s="80" t="s">
        <v>314</v>
      </c>
      <c r="F212" s="12"/>
      <c r="G212" s="264">
        <f t="shared" si="10"/>
        <v>0</v>
      </c>
      <c r="H212" s="30"/>
      <c r="I212" s="31"/>
      <c r="J212" s="1"/>
      <c r="K212" s="1"/>
    </row>
    <row r="213" spans="1:11" ht="11.4" x14ac:dyDescent="0.25">
      <c r="A213" s="160"/>
      <c r="B213" s="9"/>
      <c r="C213" s="10"/>
      <c r="D213" s="9"/>
      <c r="E213" s="80" t="s">
        <v>315</v>
      </c>
      <c r="F213" s="12"/>
      <c r="G213" s="264">
        <f t="shared" si="10"/>
        <v>0</v>
      </c>
      <c r="H213" s="30"/>
      <c r="I213" s="31"/>
      <c r="J213" s="1"/>
      <c r="K213" s="1"/>
    </row>
    <row r="214" spans="1:11" ht="11.4" x14ac:dyDescent="0.25">
      <c r="A214" s="160"/>
      <c r="B214" s="9"/>
      <c r="C214" s="10"/>
      <c r="D214" s="9"/>
      <c r="E214" s="80" t="s">
        <v>316</v>
      </c>
      <c r="F214" s="12"/>
      <c r="G214" s="264">
        <f t="shared" si="10"/>
        <v>0</v>
      </c>
      <c r="H214" s="30"/>
      <c r="I214" s="31"/>
      <c r="J214" s="1"/>
      <c r="K214" s="1"/>
    </row>
    <row r="215" spans="1:11" ht="11.4" x14ac:dyDescent="0.25">
      <c r="A215" s="160"/>
      <c r="B215" s="9"/>
      <c r="C215" s="10"/>
      <c r="D215" s="9"/>
      <c r="E215" s="80" t="s">
        <v>317</v>
      </c>
      <c r="F215" s="12"/>
      <c r="G215" s="264">
        <f t="shared" si="10"/>
        <v>0</v>
      </c>
      <c r="H215" s="30"/>
      <c r="I215" s="31"/>
      <c r="J215" s="1"/>
      <c r="K215" s="1"/>
    </row>
    <row r="216" spans="1:11" ht="11.4" x14ac:dyDescent="0.25">
      <c r="A216" s="160"/>
      <c r="B216" s="9"/>
      <c r="C216" s="10"/>
      <c r="D216" s="9"/>
      <c r="E216" s="80" t="s">
        <v>318</v>
      </c>
      <c r="F216" s="12"/>
      <c r="G216" s="264">
        <f t="shared" si="10"/>
        <v>0</v>
      </c>
      <c r="H216" s="30"/>
      <c r="I216" s="31"/>
      <c r="J216" s="1"/>
      <c r="K216" s="1"/>
    </row>
    <row r="217" spans="1:11" ht="13.2" x14ac:dyDescent="0.25">
      <c r="A217" s="160"/>
      <c r="B217" s="9"/>
      <c r="C217" s="10"/>
      <c r="D217" s="9"/>
      <c r="E217" s="92"/>
      <c r="F217" s="12"/>
      <c r="G217" s="264"/>
      <c r="H217" s="50"/>
      <c r="I217" s="33"/>
      <c r="J217" s="1"/>
      <c r="K217" s="1"/>
    </row>
    <row r="218" spans="1:11" ht="12" x14ac:dyDescent="0.25">
      <c r="A218" s="160"/>
      <c r="B218" s="9"/>
      <c r="C218" s="10"/>
      <c r="D218" s="9"/>
      <c r="E218" s="89" t="s">
        <v>99</v>
      </c>
      <c r="F218" s="141"/>
      <c r="G218" s="268">
        <f>SUM(G219:G227)</f>
        <v>0</v>
      </c>
      <c r="H218" s="27" t="s">
        <v>98</v>
      </c>
      <c r="I218" s="33"/>
      <c r="J218" s="1"/>
      <c r="K218" s="1"/>
    </row>
    <row r="219" spans="1:11" ht="11.4" x14ac:dyDescent="0.25">
      <c r="A219" s="160">
        <v>7</v>
      </c>
      <c r="B219" s="9"/>
      <c r="C219" s="10"/>
      <c r="D219" s="9"/>
      <c r="E219" s="94" t="s">
        <v>99</v>
      </c>
      <c r="F219" s="79"/>
      <c r="G219" s="255">
        <v>0</v>
      </c>
      <c r="H219" s="30" t="s">
        <v>98</v>
      </c>
      <c r="I219" s="112">
        <v>32</v>
      </c>
      <c r="J219" s="1"/>
      <c r="K219" s="1"/>
    </row>
    <row r="220" spans="1:11" ht="11.4" x14ac:dyDescent="0.25">
      <c r="A220" s="160"/>
      <c r="B220" s="9"/>
      <c r="C220" s="10"/>
      <c r="D220" s="9"/>
      <c r="E220" s="94" t="s">
        <v>99</v>
      </c>
      <c r="F220" s="79"/>
      <c r="G220" s="256">
        <v>0</v>
      </c>
      <c r="H220" s="30" t="s">
        <v>98</v>
      </c>
      <c r="I220" s="67">
        <v>33</v>
      </c>
      <c r="J220" s="1"/>
      <c r="K220" s="1"/>
    </row>
    <row r="221" spans="1:11" ht="11.4" x14ac:dyDescent="0.25">
      <c r="A221" s="160"/>
      <c r="B221" s="9"/>
      <c r="C221" s="10"/>
      <c r="D221" s="9"/>
      <c r="E221" s="94" t="s">
        <v>99</v>
      </c>
      <c r="F221" s="79"/>
      <c r="G221" s="257">
        <v>0</v>
      </c>
      <c r="H221" s="30" t="s">
        <v>98</v>
      </c>
      <c r="I221" s="72">
        <v>34</v>
      </c>
      <c r="J221" s="1"/>
      <c r="K221" s="1"/>
    </row>
    <row r="222" spans="1:11" ht="11.4" x14ac:dyDescent="0.25">
      <c r="A222" s="160"/>
      <c r="B222" s="9"/>
      <c r="C222" s="10"/>
      <c r="D222" s="9"/>
      <c r="E222" s="94" t="s">
        <v>99</v>
      </c>
      <c r="F222" s="79"/>
      <c r="G222" s="258">
        <v>0</v>
      </c>
      <c r="H222" s="30" t="s">
        <v>98</v>
      </c>
      <c r="I222" s="104">
        <v>35</v>
      </c>
      <c r="J222" s="1"/>
      <c r="K222" s="1"/>
    </row>
    <row r="223" spans="1:11" ht="11.4" x14ac:dyDescent="0.25">
      <c r="A223" s="160"/>
      <c r="B223" s="9"/>
      <c r="C223" s="10"/>
      <c r="D223" s="9"/>
      <c r="E223" s="94" t="s">
        <v>99</v>
      </c>
      <c r="F223" s="79"/>
      <c r="G223" s="259">
        <v>0</v>
      </c>
      <c r="H223" s="30" t="s">
        <v>98</v>
      </c>
      <c r="I223" s="191">
        <v>36</v>
      </c>
      <c r="J223" s="1"/>
      <c r="K223" s="1"/>
    </row>
    <row r="224" spans="1:11" ht="11.4" x14ac:dyDescent="0.25">
      <c r="A224" s="160"/>
      <c r="B224" s="9"/>
      <c r="C224" s="10"/>
      <c r="D224" s="9"/>
      <c r="E224" s="94" t="s">
        <v>99</v>
      </c>
      <c r="F224" s="79"/>
      <c r="G224" s="260">
        <v>0</v>
      </c>
      <c r="H224" s="30" t="s">
        <v>98</v>
      </c>
      <c r="I224" s="195">
        <v>37</v>
      </c>
      <c r="J224" s="1"/>
      <c r="K224" s="1"/>
    </row>
    <row r="225" spans="1:13" ht="11.4" x14ac:dyDescent="0.25">
      <c r="A225" s="160"/>
      <c r="B225" s="9"/>
      <c r="C225" s="10"/>
      <c r="D225" s="9"/>
      <c r="E225" s="94" t="s">
        <v>99</v>
      </c>
      <c r="F225" s="79"/>
      <c r="G225" s="261">
        <v>0</v>
      </c>
      <c r="H225" s="30" t="s">
        <v>98</v>
      </c>
      <c r="I225" s="199">
        <v>41</v>
      </c>
      <c r="J225" s="1"/>
      <c r="K225" s="1"/>
    </row>
    <row r="226" spans="1:13" ht="11.4" x14ac:dyDescent="0.25">
      <c r="A226" s="160"/>
      <c r="B226" s="9"/>
      <c r="C226" s="10"/>
      <c r="D226" s="9"/>
      <c r="E226" s="94" t="s">
        <v>99</v>
      </c>
      <c r="F226" s="79"/>
      <c r="G226" s="262">
        <v>0</v>
      </c>
      <c r="H226" s="30" t="s">
        <v>98</v>
      </c>
      <c r="I226" s="203">
        <v>42</v>
      </c>
      <c r="J226" s="1"/>
      <c r="K226" s="1"/>
    </row>
    <row r="227" spans="1:13" ht="12" x14ac:dyDescent="0.25">
      <c r="A227" s="160"/>
      <c r="B227" s="9"/>
      <c r="C227" s="10"/>
      <c r="D227" s="9"/>
      <c r="E227" s="94" t="s">
        <v>99</v>
      </c>
      <c r="F227" s="79"/>
      <c r="G227" s="263">
        <v>0</v>
      </c>
      <c r="H227" s="30" t="s">
        <v>98</v>
      </c>
      <c r="I227" s="207">
        <v>43</v>
      </c>
      <c r="J227" s="1"/>
      <c r="K227" s="18"/>
      <c r="L227" s="138"/>
      <c r="M227" s="138"/>
    </row>
    <row r="228" spans="1:13" ht="12" x14ac:dyDescent="0.25">
      <c r="A228" s="160"/>
      <c r="B228" s="9"/>
      <c r="C228" s="10"/>
      <c r="D228" s="9"/>
      <c r="E228" s="148" t="s">
        <v>99</v>
      </c>
      <c r="F228" s="143"/>
      <c r="G228" s="265">
        <f>SUM(G229:G233)</f>
        <v>0</v>
      </c>
      <c r="H228" s="149"/>
      <c r="I228" s="150">
        <f>+G228-G227-G221-G220-G219</f>
        <v>0</v>
      </c>
      <c r="J228" s="1"/>
      <c r="K228" s="18"/>
      <c r="L228" s="138"/>
      <c r="M228" s="138"/>
    </row>
    <row r="229" spans="1:13" ht="11.4" x14ac:dyDescent="0.25">
      <c r="A229" s="160"/>
      <c r="B229" s="9"/>
      <c r="C229" s="10"/>
      <c r="D229" s="9"/>
      <c r="E229" s="94" t="s">
        <v>588</v>
      </c>
      <c r="F229" s="12"/>
      <c r="G229" s="264">
        <f t="shared" ref="G229:G233" si="11">C229*F229</f>
        <v>0</v>
      </c>
      <c r="H229" s="30"/>
      <c r="I229" s="31"/>
      <c r="J229" s="1"/>
      <c r="K229" s="1"/>
    </row>
    <row r="230" spans="1:13" ht="11.4" x14ac:dyDescent="0.25">
      <c r="A230" s="160"/>
      <c r="B230" s="9"/>
      <c r="C230" s="10"/>
      <c r="D230" s="9"/>
      <c r="E230" s="94" t="s">
        <v>588</v>
      </c>
      <c r="F230" s="12"/>
      <c r="G230" s="264">
        <f t="shared" si="11"/>
        <v>0</v>
      </c>
      <c r="H230" s="30"/>
      <c r="I230" s="31"/>
      <c r="J230" s="1"/>
      <c r="K230" s="1"/>
    </row>
    <row r="231" spans="1:13" ht="11.4" x14ac:dyDescent="0.25">
      <c r="A231" s="160"/>
      <c r="B231" s="9"/>
      <c r="C231" s="10"/>
      <c r="D231" s="9"/>
      <c r="E231" s="94" t="s">
        <v>588</v>
      </c>
      <c r="F231" s="12"/>
      <c r="G231" s="264">
        <f t="shared" si="11"/>
        <v>0</v>
      </c>
      <c r="H231" s="30"/>
      <c r="I231" s="31"/>
      <c r="J231" s="1"/>
      <c r="K231" s="1"/>
    </row>
    <row r="232" spans="1:13" ht="11.4" x14ac:dyDescent="0.25">
      <c r="A232" s="160"/>
      <c r="B232" s="9"/>
      <c r="C232" s="10"/>
      <c r="D232" s="9"/>
      <c r="E232" s="94" t="s">
        <v>588</v>
      </c>
      <c r="F232" s="12"/>
      <c r="G232" s="264">
        <f t="shared" si="11"/>
        <v>0</v>
      </c>
      <c r="H232" s="30"/>
      <c r="I232" s="31"/>
      <c r="J232" s="1"/>
      <c r="K232" s="1"/>
    </row>
    <row r="233" spans="1:13" ht="11.4" x14ac:dyDescent="0.25">
      <c r="A233" s="160"/>
      <c r="B233" s="9"/>
      <c r="C233" s="10"/>
      <c r="D233" s="9"/>
      <c r="E233" s="94" t="s">
        <v>588</v>
      </c>
      <c r="F233" s="12"/>
      <c r="G233" s="264">
        <f t="shared" si="11"/>
        <v>0</v>
      </c>
      <c r="H233" s="30"/>
      <c r="I233" s="31"/>
      <c r="J233" s="1"/>
      <c r="K233" s="1"/>
    </row>
    <row r="234" spans="1:13" s="7" customFormat="1" ht="12" x14ac:dyDescent="0.25">
      <c r="A234" s="161"/>
      <c r="B234" s="90"/>
      <c r="C234" s="91"/>
      <c r="D234" s="90"/>
      <c r="E234" s="89"/>
      <c r="F234" s="141"/>
      <c r="G234" s="268"/>
      <c r="H234" s="27"/>
      <c r="I234" s="31"/>
      <c r="J234" s="6"/>
      <c r="K234" s="6"/>
    </row>
    <row r="235" spans="1:13" ht="12" x14ac:dyDescent="0.25">
      <c r="A235" s="160"/>
      <c r="B235" s="9"/>
      <c r="C235" s="10"/>
      <c r="D235" s="9"/>
      <c r="E235" s="89" t="s">
        <v>101</v>
      </c>
      <c r="F235" s="141"/>
      <c r="G235" s="268">
        <f>SUM(G236:G244)</f>
        <v>0</v>
      </c>
      <c r="H235" s="27" t="s">
        <v>100</v>
      </c>
      <c r="I235" s="31"/>
      <c r="J235" s="1"/>
      <c r="K235" s="1"/>
    </row>
    <row r="236" spans="1:13" ht="11.4" x14ac:dyDescent="0.25">
      <c r="A236" s="160">
        <v>7</v>
      </c>
      <c r="B236" s="9"/>
      <c r="C236" s="10"/>
      <c r="D236" s="9"/>
      <c r="E236" s="94" t="s">
        <v>101</v>
      </c>
      <c r="F236" s="79"/>
      <c r="G236" s="255">
        <v>0</v>
      </c>
      <c r="H236" s="30" t="s">
        <v>100</v>
      </c>
      <c r="I236" s="112">
        <v>32</v>
      </c>
      <c r="J236" s="1"/>
      <c r="K236" s="1"/>
    </row>
    <row r="237" spans="1:13" ht="11.4" x14ac:dyDescent="0.25">
      <c r="A237" s="160"/>
      <c r="B237" s="9"/>
      <c r="C237" s="10"/>
      <c r="D237" s="9"/>
      <c r="E237" s="94" t="s">
        <v>101</v>
      </c>
      <c r="F237" s="79"/>
      <c r="G237" s="256">
        <v>0</v>
      </c>
      <c r="H237" s="30" t="s">
        <v>100</v>
      </c>
      <c r="I237" s="67">
        <v>33</v>
      </c>
      <c r="J237" s="1"/>
      <c r="K237" s="1"/>
    </row>
    <row r="238" spans="1:13" ht="11.4" x14ac:dyDescent="0.25">
      <c r="A238" s="160"/>
      <c r="B238" s="9"/>
      <c r="C238" s="10"/>
      <c r="D238" s="9"/>
      <c r="E238" s="94" t="s">
        <v>101</v>
      </c>
      <c r="F238" s="79"/>
      <c r="G238" s="257">
        <v>0</v>
      </c>
      <c r="H238" s="30" t="s">
        <v>100</v>
      </c>
      <c r="I238" s="72">
        <v>34</v>
      </c>
      <c r="J238" s="1"/>
      <c r="K238" s="1"/>
    </row>
    <row r="239" spans="1:13" ht="11.4" x14ac:dyDescent="0.25">
      <c r="A239" s="160"/>
      <c r="B239" s="9"/>
      <c r="C239" s="10"/>
      <c r="D239" s="9"/>
      <c r="E239" s="94" t="s">
        <v>101</v>
      </c>
      <c r="F239" s="79"/>
      <c r="G239" s="258">
        <v>0</v>
      </c>
      <c r="H239" s="30" t="s">
        <v>100</v>
      </c>
      <c r="I239" s="104">
        <v>35</v>
      </c>
      <c r="J239" s="1"/>
      <c r="K239" s="1"/>
    </row>
    <row r="240" spans="1:13" ht="11.4" x14ac:dyDescent="0.25">
      <c r="A240" s="160"/>
      <c r="B240" s="9"/>
      <c r="C240" s="10"/>
      <c r="D240" s="9"/>
      <c r="E240" s="94" t="s">
        <v>101</v>
      </c>
      <c r="F240" s="79"/>
      <c r="G240" s="259">
        <v>0</v>
      </c>
      <c r="H240" s="30" t="s">
        <v>100</v>
      </c>
      <c r="I240" s="191">
        <v>36</v>
      </c>
      <c r="J240" s="1"/>
      <c r="K240" s="1"/>
    </row>
    <row r="241" spans="1:13" ht="11.4" x14ac:dyDescent="0.25">
      <c r="A241" s="160"/>
      <c r="B241" s="9"/>
      <c r="C241" s="10"/>
      <c r="D241" s="9"/>
      <c r="E241" s="94" t="s">
        <v>101</v>
      </c>
      <c r="F241" s="79"/>
      <c r="G241" s="260">
        <v>0</v>
      </c>
      <c r="H241" s="30" t="s">
        <v>100</v>
      </c>
      <c r="I241" s="195">
        <v>37</v>
      </c>
      <c r="J241" s="1"/>
      <c r="K241" s="1"/>
    </row>
    <row r="242" spans="1:13" ht="11.4" x14ac:dyDescent="0.25">
      <c r="A242" s="160"/>
      <c r="B242" s="9"/>
      <c r="C242" s="10"/>
      <c r="D242" s="9"/>
      <c r="E242" s="94" t="s">
        <v>101</v>
      </c>
      <c r="F242" s="79"/>
      <c r="G242" s="261">
        <v>0</v>
      </c>
      <c r="H242" s="30" t="s">
        <v>100</v>
      </c>
      <c r="I242" s="199">
        <v>41</v>
      </c>
      <c r="J242" s="1"/>
      <c r="K242" s="1"/>
    </row>
    <row r="243" spans="1:13" ht="11.4" x14ac:dyDescent="0.25">
      <c r="A243" s="160"/>
      <c r="B243" s="9"/>
      <c r="C243" s="10"/>
      <c r="D243" s="9"/>
      <c r="E243" s="94" t="s">
        <v>101</v>
      </c>
      <c r="F243" s="79"/>
      <c r="G243" s="262">
        <v>0</v>
      </c>
      <c r="H243" s="30" t="s">
        <v>100</v>
      </c>
      <c r="I243" s="203">
        <v>42</v>
      </c>
      <c r="J243" s="1"/>
      <c r="K243" s="1"/>
    </row>
    <row r="244" spans="1:13" ht="12" x14ac:dyDescent="0.25">
      <c r="A244" s="160"/>
      <c r="B244" s="9"/>
      <c r="C244" s="10"/>
      <c r="D244" s="9"/>
      <c r="E244" s="94" t="s">
        <v>101</v>
      </c>
      <c r="F244" s="79"/>
      <c r="G244" s="263">
        <v>0</v>
      </c>
      <c r="H244" s="30" t="s">
        <v>100</v>
      </c>
      <c r="I244" s="207">
        <v>43</v>
      </c>
      <c r="J244" s="1"/>
      <c r="K244" s="18">
        <f>SUM(G245:G248)</f>
        <v>0</v>
      </c>
      <c r="L244" s="138">
        <f>+G235</f>
        <v>0</v>
      </c>
      <c r="M244" s="138">
        <f>+K244-L244</f>
        <v>0</v>
      </c>
    </row>
    <row r="245" spans="1:13" ht="12" x14ac:dyDescent="0.25">
      <c r="A245" s="160"/>
      <c r="B245" s="9"/>
      <c r="C245" s="10"/>
      <c r="D245" s="9"/>
      <c r="E245" s="80" t="s">
        <v>319</v>
      </c>
      <c r="F245" s="79"/>
      <c r="G245" s="264">
        <f t="shared" ref="G245:G248" si="12">C245*F245</f>
        <v>0</v>
      </c>
      <c r="H245" s="30"/>
      <c r="I245" s="31"/>
      <c r="J245" s="1"/>
      <c r="K245" s="13"/>
      <c r="L245" s="135"/>
      <c r="M245" s="135"/>
    </row>
    <row r="246" spans="1:13" ht="12" x14ac:dyDescent="0.25">
      <c r="A246" s="160"/>
      <c r="B246" s="9"/>
      <c r="C246" s="10"/>
      <c r="D246" s="9"/>
      <c r="E246" s="80" t="s">
        <v>320</v>
      </c>
      <c r="F246" s="79"/>
      <c r="G246" s="264">
        <f t="shared" si="12"/>
        <v>0</v>
      </c>
      <c r="H246" s="30"/>
      <c r="I246" s="31"/>
      <c r="J246" s="1"/>
      <c r="K246" s="13"/>
      <c r="L246" s="135"/>
      <c r="M246" s="135"/>
    </row>
    <row r="247" spans="1:13" ht="19.2" x14ac:dyDescent="0.25">
      <c r="A247" s="160"/>
      <c r="B247" s="9"/>
      <c r="C247" s="10"/>
      <c r="D247" s="9"/>
      <c r="E247" s="80" t="s">
        <v>321</v>
      </c>
      <c r="F247" s="79"/>
      <c r="G247" s="264">
        <f t="shared" si="12"/>
        <v>0</v>
      </c>
      <c r="H247" s="30"/>
      <c r="I247" s="31"/>
      <c r="J247" s="1"/>
      <c r="K247" s="13"/>
      <c r="L247" s="135"/>
      <c r="M247" s="135"/>
    </row>
    <row r="248" spans="1:13" ht="12" x14ac:dyDescent="0.25">
      <c r="A248" s="160"/>
      <c r="B248" s="9"/>
      <c r="C248" s="10"/>
      <c r="D248" s="9"/>
      <c r="E248" s="80" t="s">
        <v>322</v>
      </c>
      <c r="F248" s="79"/>
      <c r="G248" s="264">
        <f t="shared" si="12"/>
        <v>0</v>
      </c>
      <c r="H248" s="30"/>
      <c r="I248" s="31"/>
      <c r="J248" s="1"/>
      <c r="K248" s="13"/>
      <c r="L248" s="135"/>
      <c r="M248" s="135"/>
    </row>
    <row r="249" spans="1:13" ht="13.2" x14ac:dyDescent="0.25">
      <c r="A249" s="160"/>
      <c r="B249" s="9"/>
      <c r="C249" s="10"/>
      <c r="D249" s="9"/>
      <c r="E249" s="92"/>
      <c r="F249" s="12"/>
      <c r="G249" s="264"/>
      <c r="H249" s="50"/>
      <c r="I249" s="33"/>
      <c r="J249" s="1"/>
      <c r="K249" s="13"/>
      <c r="L249" s="135"/>
      <c r="M249" s="135"/>
    </row>
    <row r="250" spans="1:13" ht="12" x14ac:dyDescent="0.25">
      <c r="A250" s="160"/>
      <c r="B250" s="9"/>
      <c r="C250" s="10"/>
      <c r="D250" s="9"/>
      <c r="E250" s="89" t="s">
        <v>103</v>
      </c>
      <c r="F250" s="141"/>
      <c r="G250" s="268">
        <f>SUM(G251:G259)</f>
        <v>0</v>
      </c>
      <c r="H250" s="27" t="s">
        <v>102</v>
      </c>
      <c r="I250" s="33"/>
      <c r="J250" s="1"/>
      <c r="K250" s="18">
        <f>SUM(G260:G264)</f>
        <v>0</v>
      </c>
      <c r="L250" s="138">
        <f>+G250</f>
        <v>0</v>
      </c>
      <c r="M250" s="138">
        <f>+K250-L250</f>
        <v>0</v>
      </c>
    </row>
    <row r="251" spans="1:13" ht="11.4" x14ac:dyDescent="0.25">
      <c r="A251" s="160">
        <v>7</v>
      </c>
      <c r="B251" s="9"/>
      <c r="C251" s="10"/>
      <c r="D251" s="9"/>
      <c r="E251" s="94" t="s">
        <v>103</v>
      </c>
      <c r="F251" s="79"/>
      <c r="G251" s="255">
        <v>0</v>
      </c>
      <c r="H251" s="30" t="s">
        <v>102</v>
      </c>
      <c r="I251" s="112">
        <v>32</v>
      </c>
      <c r="J251" s="1"/>
      <c r="K251" s="1"/>
    </row>
    <row r="252" spans="1:13" ht="11.4" x14ac:dyDescent="0.25">
      <c r="A252" s="160"/>
      <c r="B252" s="9"/>
      <c r="C252" s="10"/>
      <c r="D252" s="9"/>
      <c r="E252" s="94" t="s">
        <v>103</v>
      </c>
      <c r="F252" s="79"/>
      <c r="G252" s="256">
        <v>0</v>
      </c>
      <c r="H252" s="30" t="s">
        <v>102</v>
      </c>
      <c r="I252" s="67">
        <v>33</v>
      </c>
      <c r="J252" s="1"/>
      <c r="K252" s="1"/>
    </row>
    <row r="253" spans="1:13" ht="11.4" x14ac:dyDescent="0.25">
      <c r="A253" s="160"/>
      <c r="B253" s="9"/>
      <c r="C253" s="10"/>
      <c r="D253" s="9"/>
      <c r="E253" s="94" t="s">
        <v>103</v>
      </c>
      <c r="F253" s="79"/>
      <c r="G253" s="257">
        <v>0</v>
      </c>
      <c r="H253" s="30" t="s">
        <v>102</v>
      </c>
      <c r="I253" s="72">
        <v>34</v>
      </c>
      <c r="J253" s="1"/>
      <c r="K253" s="1"/>
    </row>
    <row r="254" spans="1:13" ht="11.4" x14ac:dyDescent="0.25">
      <c r="A254" s="160"/>
      <c r="B254" s="9"/>
      <c r="C254" s="10"/>
      <c r="D254" s="9"/>
      <c r="E254" s="94" t="s">
        <v>103</v>
      </c>
      <c r="F254" s="79"/>
      <c r="G254" s="258">
        <v>0</v>
      </c>
      <c r="H254" s="30" t="s">
        <v>102</v>
      </c>
      <c r="I254" s="104">
        <v>35</v>
      </c>
      <c r="J254" s="1"/>
      <c r="K254" s="1"/>
    </row>
    <row r="255" spans="1:13" ht="11.4" x14ac:dyDescent="0.25">
      <c r="A255" s="160"/>
      <c r="B255" s="9"/>
      <c r="C255" s="10"/>
      <c r="D255" s="9"/>
      <c r="E255" s="94" t="s">
        <v>103</v>
      </c>
      <c r="F255" s="79"/>
      <c r="G255" s="259">
        <v>0</v>
      </c>
      <c r="H255" s="30" t="s">
        <v>102</v>
      </c>
      <c r="I255" s="191">
        <v>36</v>
      </c>
      <c r="J255" s="1"/>
      <c r="K255" s="1"/>
    </row>
    <row r="256" spans="1:13" ht="11.4" x14ac:dyDescent="0.25">
      <c r="A256" s="160"/>
      <c r="B256" s="9"/>
      <c r="C256" s="10"/>
      <c r="D256" s="9"/>
      <c r="E256" s="94" t="s">
        <v>103</v>
      </c>
      <c r="F256" s="79"/>
      <c r="G256" s="260">
        <v>0</v>
      </c>
      <c r="H256" s="30" t="s">
        <v>102</v>
      </c>
      <c r="I256" s="195">
        <v>37</v>
      </c>
      <c r="J256" s="1"/>
      <c r="K256" s="1"/>
    </row>
    <row r="257" spans="1:11" ht="11.4" x14ac:dyDescent="0.25">
      <c r="A257" s="160"/>
      <c r="B257" s="9"/>
      <c r="C257" s="10"/>
      <c r="D257" s="9"/>
      <c r="E257" s="94" t="s">
        <v>103</v>
      </c>
      <c r="F257" s="79"/>
      <c r="G257" s="261">
        <v>0</v>
      </c>
      <c r="H257" s="30" t="s">
        <v>102</v>
      </c>
      <c r="I257" s="199">
        <v>41</v>
      </c>
      <c r="J257" s="1"/>
      <c r="K257" s="1"/>
    </row>
    <row r="258" spans="1:11" ht="11.4" x14ac:dyDescent="0.25">
      <c r="A258" s="160"/>
      <c r="B258" s="9"/>
      <c r="C258" s="10"/>
      <c r="D258" s="9"/>
      <c r="E258" s="94" t="s">
        <v>103</v>
      </c>
      <c r="F258" s="79"/>
      <c r="G258" s="262">
        <v>0</v>
      </c>
      <c r="H258" s="30" t="s">
        <v>102</v>
      </c>
      <c r="I258" s="203">
        <v>42</v>
      </c>
      <c r="J258" s="1"/>
      <c r="K258" s="1"/>
    </row>
    <row r="259" spans="1:11" ht="11.4" x14ac:dyDescent="0.25">
      <c r="A259" s="160"/>
      <c r="B259" s="9"/>
      <c r="C259" s="10"/>
      <c r="D259" s="9"/>
      <c r="E259" s="94" t="s">
        <v>103</v>
      </c>
      <c r="F259" s="79"/>
      <c r="G259" s="263">
        <v>0</v>
      </c>
      <c r="H259" s="30" t="s">
        <v>102</v>
      </c>
      <c r="I259" s="207">
        <v>43</v>
      </c>
      <c r="J259" s="1"/>
      <c r="K259" s="1"/>
    </row>
    <row r="260" spans="1:11" ht="11.4" x14ac:dyDescent="0.25">
      <c r="A260" s="160"/>
      <c r="B260" s="9"/>
      <c r="C260" s="10"/>
      <c r="D260" s="9"/>
      <c r="E260" s="80" t="s">
        <v>323</v>
      </c>
      <c r="F260" s="79"/>
      <c r="G260" s="264">
        <f t="shared" ref="G260:G264" si="13">C260*F260</f>
        <v>0</v>
      </c>
      <c r="H260" s="30"/>
      <c r="I260" s="31"/>
      <c r="J260" s="1"/>
      <c r="K260" s="1"/>
    </row>
    <row r="261" spans="1:11" ht="11.4" x14ac:dyDescent="0.25">
      <c r="A261" s="160"/>
      <c r="B261" s="9"/>
      <c r="C261" s="10"/>
      <c r="D261" s="9"/>
      <c r="E261" s="80" t="s">
        <v>324</v>
      </c>
      <c r="F261" s="79"/>
      <c r="G261" s="264">
        <f t="shared" si="13"/>
        <v>0</v>
      </c>
      <c r="H261" s="30"/>
      <c r="I261" s="31"/>
      <c r="J261" s="1"/>
      <c r="K261" s="1"/>
    </row>
    <row r="262" spans="1:11" ht="11.4" x14ac:dyDescent="0.25">
      <c r="A262" s="160"/>
      <c r="B262" s="9"/>
      <c r="C262" s="10"/>
      <c r="D262" s="9"/>
      <c r="E262" s="80" t="s">
        <v>325</v>
      </c>
      <c r="F262" s="79"/>
      <c r="G262" s="264">
        <f t="shared" si="13"/>
        <v>0</v>
      </c>
      <c r="H262" s="30"/>
      <c r="I262" s="31"/>
      <c r="J262" s="1"/>
      <c r="K262" s="1"/>
    </row>
    <row r="263" spans="1:11" ht="11.4" x14ac:dyDescent="0.25">
      <c r="A263" s="160"/>
      <c r="B263" s="9"/>
      <c r="C263" s="10"/>
      <c r="D263" s="9"/>
      <c r="E263" s="80" t="s">
        <v>326</v>
      </c>
      <c r="F263" s="79"/>
      <c r="G263" s="264">
        <f t="shared" si="13"/>
        <v>0</v>
      </c>
      <c r="H263" s="30"/>
      <c r="I263" s="31"/>
      <c r="J263" s="1"/>
      <c r="K263" s="1"/>
    </row>
    <row r="264" spans="1:11" ht="11.4" x14ac:dyDescent="0.25">
      <c r="A264" s="160"/>
      <c r="B264" s="9"/>
      <c r="C264" s="10"/>
      <c r="D264" s="9"/>
      <c r="E264" s="80" t="s">
        <v>327</v>
      </c>
      <c r="F264" s="79"/>
      <c r="G264" s="264">
        <f t="shared" si="13"/>
        <v>0</v>
      </c>
      <c r="H264" s="30"/>
      <c r="I264" s="31"/>
      <c r="J264" s="1"/>
      <c r="K264" s="1"/>
    </row>
    <row r="265" spans="1:11" ht="13.2" x14ac:dyDescent="0.25">
      <c r="A265" s="160"/>
      <c r="B265" s="9"/>
      <c r="C265" s="10"/>
      <c r="D265" s="9"/>
      <c r="E265" s="92"/>
      <c r="F265" s="12"/>
      <c r="G265" s="264"/>
      <c r="H265" s="50"/>
      <c r="I265" s="33"/>
      <c r="J265" s="1"/>
      <c r="K265" s="1"/>
    </row>
    <row r="266" spans="1:11" ht="12" x14ac:dyDescent="0.25">
      <c r="A266" s="160"/>
      <c r="B266" s="9"/>
      <c r="C266" s="10"/>
      <c r="D266" s="9"/>
      <c r="E266" s="89" t="s">
        <v>109</v>
      </c>
      <c r="F266" s="12"/>
      <c r="G266" s="254">
        <f>+G267+G268+G269+G275+G289+G290+G291+G297+G304+G305+G306+G312+G270+G271+G272+G273+G274+G292+G293+G294+G295+G296+G307+G308+G309+G310+G311</f>
        <v>0</v>
      </c>
      <c r="H266" s="27" t="s">
        <v>108</v>
      </c>
      <c r="I266" s="33"/>
      <c r="J266" s="1"/>
      <c r="K266" s="1"/>
    </row>
    <row r="267" spans="1:11" ht="11.4" x14ac:dyDescent="0.25">
      <c r="A267" s="160">
        <v>7</v>
      </c>
      <c r="B267" s="9"/>
      <c r="C267" s="10"/>
      <c r="D267" s="9"/>
      <c r="E267" s="94" t="s">
        <v>111</v>
      </c>
      <c r="F267" s="79"/>
      <c r="G267" s="255">
        <v>0</v>
      </c>
      <c r="H267" s="30" t="s">
        <v>110</v>
      </c>
      <c r="I267" s="112">
        <v>32</v>
      </c>
      <c r="J267" s="1"/>
      <c r="K267" s="1"/>
    </row>
    <row r="268" spans="1:11" ht="11.4" x14ac:dyDescent="0.25">
      <c r="A268" s="160"/>
      <c r="B268" s="9"/>
      <c r="C268" s="10"/>
      <c r="D268" s="9"/>
      <c r="E268" s="94" t="s">
        <v>111</v>
      </c>
      <c r="F268" s="79"/>
      <c r="G268" s="256">
        <v>0</v>
      </c>
      <c r="H268" s="30" t="s">
        <v>110</v>
      </c>
      <c r="I268" s="67">
        <v>33</v>
      </c>
      <c r="J268" s="1"/>
      <c r="K268" s="1"/>
    </row>
    <row r="269" spans="1:11" ht="11.4" x14ac:dyDescent="0.25">
      <c r="A269" s="160"/>
      <c r="B269" s="9"/>
      <c r="C269" s="10"/>
      <c r="D269" s="9"/>
      <c r="E269" s="94" t="s">
        <v>111</v>
      </c>
      <c r="F269" s="79"/>
      <c r="G269" s="257">
        <v>0</v>
      </c>
      <c r="H269" s="30" t="s">
        <v>110</v>
      </c>
      <c r="I269" s="72">
        <v>34</v>
      </c>
      <c r="J269" s="1"/>
      <c r="K269" s="1"/>
    </row>
    <row r="270" spans="1:11" ht="11.4" x14ac:dyDescent="0.25">
      <c r="A270" s="160"/>
      <c r="B270" s="9"/>
      <c r="C270" s="10"/>
      <c r="D270" s="9"/>
      <c r="E270" s="94" t="s">
        <v>111</v>
      </c>
      <c r="F270" s="79"/>
      <c r="G270" s="258">
        <v>0</v>
      </c>
      <c r="H270" s="30" t="s">
        <v>110</v>
      </c>
      <c r="I270" s="104">
        <v>35</v>
      </c>
      <c r="J270" s="1"/>
      <c r="K270" s="1"/>
    </row>
    <row r="271" spans="1:11" ht="11.4" x14ac:dyDescent="0.25">
      <c r="A271" s="160"/>
      <c r="B271" s="9"/>
      <c r="C271" s="10"/>
      <c r="D271" s="9"/>
      <c r="E271" s="94" t="s">
        <v>111</v>
      </c>
      <c r="F271" s="79"/>
      <c r="G271" s="259">
        <v>0</v>
      </c>
      <c r="H271" s="30" t="s">
        <v>110</v>
      </c>
      <c r="I271" s="191">
        <v>36</v>
      </c>
      <c r="J271" s="1"/>
      <c r="K271" s="1"/>
    </row>
    <row r="272" spans="1:11" ht="11.4" x14ac:dyDescent="0.25">
      <c r="A272" s="160"/>
      <c r="B272" s="9"/>
      <c r="C272" s="10"/>
      <c r="D272" s="9"/>
      <c r="E272" s="94" t="s">
        <v>111</v>
      </c>
      <c r="F272" s="79"/>
      <c r="G272" s="260">
        <v>0</v>
      </c>
      <c r="H272" s="30" t="s">
        <v>110</v>
      </c>
      <c r="I272" s="195">
        <v>37</v>
      </c>
      <c r="J272" s="1"/>
      <c r="K272" s="1"/>
    </row>
    <row r="273" spans="1:13" ht="11.4" x14ac:dyDescent="0.25">
      <c r="A273" s="160"/>
      <c r="B273" s="9"/>
      <c r="C273" s="10"/>
      <c r="D273" s="9"/>
      <c r="E273" s="94" t="s">
        <v>111</v>
      </c>
      <c r="F273" s="79"/>
      <c r="G273" s="261">
        <v>0</v>
      </c>
      <c r="H273" s="30" t="s">
        <v>110</v>
      </c>
      <c r="I273" s="199">
        <v>41</v>
      </c>
      <c r="J273" s="1"/>
      <c r="K273" s="1"/>
    </row>
    <row r="274" spans="1:13" ht="11.4" x14ac:dyDescent="0.25">
      <c r="A274" s="160"/>
      <c r="B274" s="9"/>
      <c r="C274" s="10"/>
      <c r="D274" s="9"/>
      <c r="E274" s="94" t="s">
        <v>111</v>
      </c>
      <c r="F274" s="79"/>
      <c r="G274" s="262">
        <v>0</v>
      </c>
      <c r="H274" s="30" t="s">
        <v>110</v>
      </c>
      <c r="I274" s="203">
        <v>42</v>
      </c>
      <c r="J274" s="1"/>
      <c r="K274" s="1"/>
    </row>
    <row r="275" spans="1:13" ht="12" x14ac:dyDescent="0.25">
      <c r="A275" s="160"/>
      <c r="B275" s="9"/>
      <c r="C275" s="10"/>
      <c r="D275" s="9"/>
      <c r="E275" s="94" t="s">
        <v>111</v>
      </c>
      <c r="F275" s="79"/>
      <c r="G275" s="263">
        <v>0</v>
      </c>
      <c r="H275" s="30" t="s">
        <v>110</v>
      </c>
      <c r="I275" s="207">
        <v>43</v>
      </c>
      <c r="J275" s="1"/>
      <c r="K275" s="138">
        <f>SUM(G277:G286,G299:G301,G313)</f>
        <v>0</v>
      </c>
      <c r="L275" s="138">
        <f>+G266</f>
        <v>0</v>
      </c>
      <c r="M275" s="138">
        <f>+K275-L275</f>
        <v>0</v>
      </c>
    </row>
    <row r="276" spans="1:13" ht="12" x14ac:dyDescent="0.25">
      <c r="A276" s="160"/>
      <c r="B276" s="9"/>
      <c r="C276" s="10"/>
      <c r="D276" s="9"/>
      <c r="E276" s="148" t="s">
        <v>111</v>
      </c>
      <c r="F276" s="143"/>
      <c r="G276" s="265">
        <f>SUM(G277:G286)</f>
        <v>0</v>
      </c>
      <c r="H276" s="149"/>
      <c r="I276" s="150">
        <f>+G276-G275-G269-G268-G267</f>
        <v>0</v>
      </c>
      <c r="J276" s="1"/>
      <c r="K276" s="138"/>
      <c r="L276" s="138"/>
      <c r="M276" s="138"/>
    </row>
    <row r="277" spans="1:13" ht="11.4" x14ac:dyDescent="0.2">
      <c r="A277" s="160"/>
      <c r="B277" s="9"/>
      <c r="C277" s="10"/>
      <c r="D277" s="9"/>
      <c r="E277" s="82" t="s">
        <v>328</v>
      </c>
      <c r="F277" s="79"/>
      <c r="G277" s="264">
        <f t="shared" ref="G277:G286" si="14">C277*F277</f>
        <v>0</v>
      </c>
      <c r="H277" s="30"/>
      <c r="I277" s="31"/>
      <c r="J277" s="1"/>
      <c r="K277" s="1"/>
    </row>
    <row r="278" spans="1:13" ht="11.4" x14ac:dyDescent="0.25">
      <c r="A278" s="160"/>
      <c r="B278" s="9"/>
      <c r="C278" s="10"/>
      <c r="D278" s="9"/>
      <c r="E278" s="80" t="s">
        <v>329</v>
      </c>
      <c r="F278" s="79"/>
      <c r="G278" s="264">
        <f t="shared" si="14"/>
        <v>0</v>
      </c>
      <c r="H278" s="30"/>
      <c r="I278" s="31"/>
      <c r="J278" s="1"/>
      <c r="K278" s="1"/>
    </row>
    <row r="279" spans="1:13" ht="11.4" x14ac:dyDescent="0.25">
      <c r="A279" s="160"/>
      <c r="B279" s="9"/>
      <c r="C279" s="10"/>
      <c r="D279" s="9"/>
      <c r="E279" s="80" t="s">
        <v>330</v>
      </c>
      <c r="F279" s="79"/>
      <c r="G279" s="264">
        <f t="shared" si="14"/>
        <v>0</v>
      </c>
      <c r="H279" s="30"/>
      <c r="I279" s="31"/>
      <c r="J279" s="1"/>
      <c r="K279" s="1"/>
    </row>
    <row r="280" spans="1:13" ht="11.4" x14ac:dyDescent="0.25">
      <c r="A280" s="160"/>
      <c r="B280" s="9"/>
      <c r="C280" s="10"/>
      <c r="D280" s="9"/>
      <c r="E280" s="80" t="s">
        <v>331</v>
      </c>
      <c r="F280" s="79"/>
      <c r="G280" s="264">
        <f t="shared" si="14"/>
        <v>0</v>
      </c>
      <c r="H280" s="30"/>
      <c r="I280" s="31"/>
      <c r="J280" s="1"/>
      <c r="K280" s="1"/>
    </row>
    <row r="281" spans="1:13" ht="11.4" x14ac:dyDescent="0.25">
      <c r="A281" s="160"/>
      <c r="B281" s="9"/>
      <c r="C281" s="10"/>
      <c r="D281" s="9"/>
      <c r="E281" s="80" t="s">
        <v>332</v>
      </c>
      <c r="F281" s="79"/>
      <c r="G281" s="264">
        <f t="shared" si="14"/>
        <v>0</v>
      </c>
      <c r="H281" s="30"/>
      <c r="I281" s="31"/>
      <c r="J281" s="1"/>
      <c r="K281" s="1"/>
    </row>
    <row r="282" spans="1:13" ht="11.4" x14ac:dyDescent="0.25">
      <c r="A282" s="160"/>
      <c r="B282" s="9"/>
      <c r="C282" s="10"/>
      <c r="D282" s="9"/>
      <c r="E282" s="80" t="s">
        <v>333</v>
      </c>
      <c r="F282" s="79"/>
      <c r="G282" s="264">
        <f t="shared" si="14"/>
        <v>0</v>
      </c>
      <c r="H282" s="30"/>
      <c r="I282" s="31"/>
      <c r="J282" s="1"/>
      <c r="K282" s="1"/>
    </row>
    <row r="283" spans="1:13" ht="11.4" x14ac:dyDescent="0.25">
      <c r="A283" s="160"/>
      <c r="B283" s="9"/>
      <c r="C283" s="10"/>
      <c r="D283" s="9"/>
      <c r="E283" s="80" t="s">
        <v>334</v>
      </c>
      <c r="F283" s="79"/>
      <c r="G283" s="264">
        <f t="shared" si="14"/>
        <v>0</v>
      </c>
      <c r="H283" s="30"/>
      <c r="I283" s="31"/>
      <c r="J283" s="1"/>
      <c r="K283" s="1"/>
    </row>
    <row r="284" spans="1:13" ht="11.4" x14ac:dyDescent="0.25">
      <c r="A284" s="160"/>
      <c r="B284" s="9"/>
      <c r="C284" s="10"/>
      <c r="D284" s="9"/>
      <c r="E284" s="80" t="s">
        <v>335</v>
      </c>
      <c r="F284" s="79"/>
      <c r="G284" s="264">
        <f t="shared" si="14"/>
        <v>0</v>
      </c>
      <c r="H284" s="30"/>
      <c r="I284" s="31"/>
      <c r="J284" s="1"/>
      <c r="K284" s="1"/>
    </row>
    <row r="285" spans="1:13" ht="11.4" x14ac:dyDescent="0.25">
      <c r="A285" s="160"/>
      <c r="B285" s="9"/>
      <c r="C285" s="10"/>
      <c r="D285" s="9"/>
      <c r="E285" s="80" t="s">
        <v>336</v>
      </c>
      <c r="F285" s="79"/>
      <c r="G285" s="264">
        <f t="shared" si="14"/>
        <v>0</v>
      </c>
      <c r="H285" s="30"/>
      <c r="I285" s="31"/>
      <c r="J285" s="1"/>
      <c r="K285" s="1"/>
    </row>
    <row r="286" spans="1:13" ht="11.4" x14ac:dyDescent="0.25">
      <c r="A286" s="160"/>
      <c r="B286" s="9"/>
      <c r="C286" s="10"/>
      <c r="D286" s="9"/>
      <c r="E286" s="80" t="s">
        <v>337</v>
      </c>
      <c r="F286" s="79"/>
      <c r="G286" s="264">
        <f t="shared" si="14"/>
        <v>0</v>
      </c>
      <c r="H286" s="30"/>
      <c r="I286" s="31"/>
      <c r="J286" s="1"/>
      <c r="K286" s="1"/>
    </row>
    <row r="287" spans="1:13" ht="13.2" x14ac:dyDescent="0.25">
      <c r="A287" s="160"/>
      <c r="B287" s="9"/>
      <c r="C287" s="10"/>
      <c r="D287" s="9"/>
      <c r="E287" s="92"/>
      <c r="F287" s="12"/>
      <c r="G287" s="264"/>
      <c r="H287" s="50"/>
      <c r="I287" s="33"/>
      <c r="J287" s="1"/>
      <c r="K287" s="1"/>
    </row>
    <row r="288" spans="1:13" ht="12" x14ac:dyDescent="0.25">
      <c r="A288" s="160"/>
      <c r="B288" s="9"/>
      <c r="C288" s="10"/>
      <c r="D288" s="9"/>
      <c r="E288" s="89" t="s">
        <v>113</v>
      </c>
      <c r="F288" s="141"/>
      <c r="G288" s="268">
        <f>SUM(G289:G297)</f>
        <v>0</v>
      </c>
      <c r="H288" s="27" t="s">
        <v>112</v>
      </c>
      <c r="I288" s="33"/>
      <c r="J288" s="1"/>
      <c r="K288" s="1"/>
    </row>
    <row r="289" spans="1:11" ht="11.4" x14ac:dyDescent="0.25">
      <c r="A289" s="160">
        <v>7</v>
      </c>
      <c r="B289" s="9"/>
      <c r="C289" s="10"/>
      <c r="D289" s="9"/>
      <c r="E289" s="94" t="s">
        <v>113</v>
      </c>
      <c r="F289" s="79"/>
      <c r="G289" s="255">
        <v>0</v>
      </c>
      <c r="H289" s="30" t="s">
        <v>112</v>
      </c>
      <c r="I289" s="112">
        <v>32</v>
      </c>
      <c r="J289" s="1"/>
      <c r="K289" s="1"/>
    </row>
    <row r="290" spans="1:11" ht="11.4" x14ac:dyDescent="0.25">
      <c r="A290" s="160"/>
      <c r="B290" s="9"/>
      <c r="C290" s="10"/>
      <c r="D290" s="9"/>
      <c r="E290" s="94" t="s">
        <v>113</v>
      </c>
      <c r="F290" s="79"/>
      <c r="G290" s="256">
        <v>0</v>
      </c>
      <c r="H290" s="30" t="s">
        <v>112</v>
      </c>
      <c r="I290" s="67">
        <v>33</v>
      </c>
      <c r="J290" s="1"/>
      <c r="K290" s="1"/>
    </row>
    <row r="291" spans="1:11" ht="11.4" x14ac:dyDescent="0.25">
      <c r="A291" s="160"/>
      <c r="B291" s="9"/>
      <c r="C291" s="10"/>
      <c r="D291" s="9"/>
      <c r="E291" s="94" t="s">
        <v>113</v>
      </c>
      <c r="F291" s="79"/>
      <c r="G291" s="257">
        <v>0</v>
      </c>
      <c r="H291" s="30" t="s">
        <v>112</v>
      </c>
      <c r="I291" s="72">
        <v>34</v>
      </c>
      <c r="J291" s="1"/>
      <c r="K291" s="1"/>
    </row>
    <row r="292" spans="1:11" ht="11.4" x14ac:dyDescent="0.25">
      <c r="A292" s="160"/>
      <c r="B292" s="9"/>
      <c r="C292" s="10"/>
      <c r="D292" s="9"/>
      <c r="E292" s="94" t="s">
        <v>113</v>
      </c>
      <c r="F292" s="79"/>
      <c r="G292" s="258">
        <v>0</v>
      </c>
      <c r="H292" s="30" t="s">
        <v>112</v>
      </c>
      <c r="I292" s="104">
        <v>35</v>
      </c>
      <c r="J292" s="1"/>
      <c r="K292" s="1"/>
    </row>
    <row r="293" spans="1:11" ht="11.4" x14ac:dyDescent="0.25">
      <c r="A293" s="160"/>
      <c r="B293" s="9"/>
      <c r="C293" s="10"/>
      <c r="D293" s="9"/>
      <c r="E293" s="94" t="s">
        <v>113</v>
      </c>
      <c r="F293" s="79"/>
      <c r="G293" s="259">
        <v>0</v>
      </c>
      <c r="H293" s="30" t="s">
        <v>112</v>
      </c>
      <c r="I293" s="191">
        <v>36</v>
      </c>
      <c r="J293" s="1"/>
      <c r="K293" s="1"/>
    </row>
    <row r="294" spans="1:11" ht="11.4" x14ac:dyDescent="0.25">
      <c r="A294" s="160"/>
      <c r="B294" s="9"/>
      <c r="C294" s="10"/>
      <c r="D294" s="9"/>
      <c r="E294" s="94" t="s">
        <v>113</v>
      </c>
      <c r="F294" s="79"/>
      <c r="G294" s="260">
        <v>0</v>
      </c>
      <c r="H294" s="30" t="s">
        <v>112</v>
      </c>
      <c r="I294" s="195">
        <v>37</v>
      </c>
      <c r="J294" s="1"/>
      <c r="K294" s="1"/>
    </row>
    <row r="295" spans="1:11" ht="11.4" x14ac:dyDescent="0.25">
      <c r="A295" s="160"/>
      <c r="B295" s="9"/>
      <c r="C295" s="10"/>
      <c r="D295" s="9"/>
      <c r="E295" s="94" t="s">
        <v>113</v>
      </c>
      <c r="F295" s="79"/>
      <c r="G295" s="261">
        <v>0</v>
      </c>
      <c r="H295" s="30" t="s">
        <v>112</v>
      </c>
      <c r="I295" s="199">
        <v>41</v>
      </c>
      <c r="J295" s="1"/>
      <c r="K295" s="1"/>
    </row>
    <row r="296" spans="1:11" ht="11.4" x14ac:dyDescent="0.25">
      <c r="A296" s="160"/>
      <c r="B296" s="9"/>
      <c r="C296" s="10"/>
      <c r="D296" s="9"/>
      <c r="E296" s="94" t="s">
        <v>113</v>
      </c>
      <c r="F296" s="79"/>
      <c r="G296" s="262">
        <v>0</v>
      </c>
      <c r="H296" s="30" t="s">
        <v>112</v>
      </c>
      <c r="I296" s="203">
        <v>42</v>
      </c>
      <c r="J296" s="1"/>
      <c r="K296" s="1"/>
    </row>
    <row r="297" spans="1:11" ht="11.4" x14ac:dyDescent="0.25">
      <c r="A297" s="160"/>
      <c r="B297" s="9"/>
      <c r="C297" s="10"/>
      <c r="D297" s="9"/>
      <c r="E297" s="94" t="s">
        <v>113</v>
      </c>
      <c r="F297" s="79"/>
      <c r="G297" s="263">
        <v>0</v>
      </c>
      <c r="H297" s="30" t="s">
        <v>112</v>
      </c>
      <c r="I297" s="207">
        <v>43</v>
      </c>
      <c r="J297" s="1"/>
      <c r="K297" s="1"/>
    </row>
    <row r="298" spans="1:11" ht="12" x14ac:dyDescent="0.25">
      <c r="A298" s="160"/>
      <c r="B298" s="9"/>
      <c r="C298" s="10"/>
      <c r="D298" s="9"/>
      <c r="E298" s="148" t="s">
        <v>113</v>
      </c>
      <c r="F298" s="143"/>
      <c r="G298" s="265">
        <f>SUM(G299:G301)</f>
        <v>0</v>
      </c>
      <c r="H298" s="149"/>
      <c r="I298" s="150">
        <f>+G298-G297-G291-G290-G289</f>
        <v>0</v>
      </c>
      <c r="J298" s="1"/>
      <c r="K298" s="1"/>
    </row>
    <row r="299" spans="1:11" ht="11.4" x14ac:dyDescent="0.25">
      <c r="A299" s="160"/>
      <c r="B299" s="9"/>
      <c r="C299" s="10"/>
      <c r="D299" s="9"/>
      <c r="E299" s="80" t="s">
        <v>338</v>
      </c>
      <c r="F299" s="79"/>
      <c r="G299" s="264">
        <f t="shared" ref="G299:G301" si="15">C299*F299</f>
        <v>0</v>
      </c>
      <c r="H299" s="30"/>
      <c r="I299" s="31"/>
      <c r="J299" s="1"/>
      <c r="K299" s="1"/>
    </row>
    <row r="300" spans="1:11" ht="11.4" x14ac:dyDescent="0.25">
      <c r="A300" s="160"/>
      <c r="B300" s="9"/>
      <c r="C300" s="10"/>
      <c r="D300" s="9"/>
      <c r="E300" s="80" t="s">
        <v>339</v>
      </c>
      <c r="F300" s="79"/>
      <c r="G300" s="264">
        <f t="shared" si="15"/>
        <v>0</v>
      </c>
      <c r="H300" s="30"/>
      <c r="I300" s="31"/>
      <c r="J300" s="1"/>
      <c r="K300" s="1"/>
    </row>
    <row r="301" spans="1:11" ht="11.4" x14ac:dyDescent="0.25">
      <c r="A301" s="160"/>
      <c r="B301" s="9"/>
      <c r="C301" s="10"/>
      <c r="D301" s="9"/>
      <c r="E301" s="80" t="s">
        <v>340</v>
      </c>
      <c r="F301" s="79"/>
      <c r="G301" s="264">
        <f t="shared" si="15"/>
        <v>0</v>
      </c>
      <c r="H301" s="30"/>
      <c r="I301" s="31"/>
      <c r="J301" s="1"/>
      <c r="K301" s="1"/>
    </row>
    <row r="302" spans="1:11" ht="13.2" x14ac:dyDescent="0.25">
      <c r="A302" s="160"/>
      <c r="B302" s="9"/>
      <c r="C302" s="10"/>
      <c r="D302" s="9"/>
      <c r="E302" s="92"/>
      <c r="F302" s="12"/>
      <c r="G302" s="264"/>
      <c r="H302" s="50"/>
      <c r="I302" s="33"/>
      <c r="J302" s="1"/>
      <c r="K302" s="1"/>
    </row>
    <row r="303" spans="1:11" ht="12" x14ac:dyDescent="0.25">
      <c r="A303" s="160"/>
      <c r="B303" s="9"/>
      <c r="C303" s="10"/>
      <c r="D303" s="9"/>
      <c r="E303" s="89" t="s">
        <v>115</v>
      </c>
      <c r="F303" s="141"/>
      <c r="G303" s="268">
        <f>SUM(G304:G312)</f>
        <v>0</v>
      </c>
      <c r="H303" s="27" t="s">
        <v>114</v>
      </c>
      <c r="I303" s="33"/>
      <c r="J303" s="1"/>
      <c r="K303" s="1"/>
    </row>
    <row r="304" spans="1:11" ht="11.4" x14ac:dyDescent="0.25">
      <c r="A304" s="160">
        <v>7</v>
      </c>
      <c r="B304" s="9"/>
      <c r="C304" s="10"/>
      <c r="D304" s="9"/>
      <c r="E304" s="94" t="s">
        <v>115</v>
      </c>
      <c r="F304" s="79"/>
      <c r="G304" s="255">
        <v>0</v>
      </c>
      <c r="H304" s="30" t="s">
        <v>114</v>
      </c>
      <c r="I304" s="112">
        <v>32</v>
      </c>
      <c r="J304" s="1"/>
      <c r="K304" s="1"/>
    </row>
    <row r="305" spans="1:11" ht="11.4" x14ac:dyDescent="0.25">
      <c r="A305" s="160"/>
      <c r="B305" s="9"/>
      <c r="C305" s="10"/>
      <c r="D305" s="9"/>
      <c r="E305" s="94" t="s">
        <v>115</v>
      </c>
      <c r="F305" s="79"/>
      <c r="G305" s="256">
        <v>0</v>
      </c>
      <c r="H305" s="30" t="s">
        <v>114</v>
      </c>
      <c r="I305" s="67">
        <v>33</v>
      </c>
      <c r="J305" s="1"/>
      <c r="K305" s="1"/>
    </row>
    <row r="306" spans="1:11" ht="11.4" x14ac:dyDescent="0.25">
      <c r="A306" s="160"/>
      <c r="B306" s="9"/>
      <c r="C306" s="10"/>
      <c r="D306" s="9"/>
      <c r="E306" s="94" t="s">
        <v>115</v>
      </c>
      <c r="F306" s="79"/>
      <c r="G306" s="257">
        <v>0</v>
      </c>
      <c r="H306" s="30" t="s">
        <v>114</v>
      </c>
      <c r="I306" s="72">
        <v>34</v>
      </c>
      <c r="J306" s="1"/>
      <c r="K306" s="1"/>
    </row>
    <row r="307" spans="1:11" ht="11.4" x14ac:dyDescent="0.25">
      <c r="A307" s="160"/>
      <c r="B307" s="9"/>
      <c r="C307" s="10"/>
      <c r="D307" s="9"/>
      <c r="E307" s="94" t="s">
        <v>115</v>
      </c>
      <c r="F307" s="79"/>
      <c r="G307" s="258">
        <v>0</v>
      </c>
      <c r="H307" s="30" t="s">
        <v>114</v>
      </c>
      <c r="I307" s="104">
        <v>35</v>
      </c>
      <c r="J307" s="1"/>
      <c r="K307" s="1"/>
    </row>
    <row r="308" spans="1:11" ht="11.4" x14ac:dyDescent="0.25">
      <c r="A308" s="160"/>
      <c r="B308" s="9"/>
      <c r="C308" s="10"/>
      <c r="D308" s="9"/>
      <c r="E308" s="94" t="s">
        <v>115</v>
      </c>
      <c r="F308" s="79"/>
      <c r="G308" s="259">
        <v>0</v>
      </c>
      <c r="H308" s="30" t="s">
        <v>114</v>
      </c>
      <c r="I308" s="191">
        <v>36</v>
      </c>
      <c r="J308" s="1"/>
      <c r="K308" s="1"/>
    </row>
    <row r="309" spans="1:11" ht="11.4" x14ac:dyDescent="0.25">
      <c r="A309" s="160"/>
      <c r="B309" s="9"/>
      <c r="C309" s="10"/>
      <c r="D309" s="9"/>
      <c r="E309" s="94" t="s">
        <v>115</v>
      </c>
      <c r="F309" s="79"/>
      <c r="G309" s="260">
        <v>0</v>
      </c>
      <c r="H309" s="30" t="s">
        <v>114</v>
      </c>
      <c r="I309" s="195">
        <v>37</v>
      </c>
      <c r="J309" s="1"/>
      <c r="K309" s="1"/>
    </row>
    <row r="310" spans="1:11" ht="11.4" x14ac:dyDescent="0.25">
      <c r="A310" s="160"/>
      <c r="B310" s="9"/>
      <c r="C310" s="10"/>
      <c r="D310" s="9"/>
      <c r="E310" s="94" t="s">
        <v>115</v>
      </c>
      <c r="F310" s="79"/>
      <c r="G310" s="261">
        <v>0</v>
      </c>
      <c r="H310" s="30" t="s">
        <v>114</v>
      </c>
      <c r="I310" s="199">
        <v>41</v>
      </c>
      <c r="J310" s="1"/>
      <c r="K310" s="1"/>
    </row>
    <row r="311" spans="1:11" ht="11.4" x14ac:dyDescent="0.25">
      <c r="A311" s="160"/>
      <c r="B311" s="9"/>
      <c r="C311" s="10"/>
      <c r="D311" s="9"/>
      <c r="E311" s="94" t="s">
        <v>115</v>
      </c>
      <c r="F311" s="79"/>
      <c r="G311" s="262">
        <v>0</v>
      </c>
      <c r="H311" s="30" t="s">
        <v>114</v>
      </c>
      <c r="I311" s="203">
        <v>42</v>
      </c>
      <c r="J311" s="1"/>
      <c r="K311" s="1"/>
    </row>
    <row r="312" spans="1:11" ht="11.4" x14ac:dyDescent="0.25">
      <c r="A312" s="160"/>
      <c r="B312" s="9"/>
      <c r="C312" s="10"/>
      <c r="D312" s="9"/>
      <c r="E312" s="94" t="s">
        <v>115</v>
      </c>
      <c r="F312" s="79"/>
      <c r="G312" s="263">
        <v>0</v>
      </c>
      <c r="H312" s="30" t="s">
        <v>114</v>
      </c>
      <c r="I312" s="207">
        <v>43</v>
      </c>
      <c r="J312" s="1"/>
      <c r="K312" s="1"/>
    </row>
    <row r="313" spans="1:11" ht="12" x14ac:dyDescent="0.25">
      <c r="A313" s="160"/>
      <c r="B313" s="9"/>
      <c r="C313" s="10"/>
      <c r="D313" s="9"/>
      <c r="E313" s="80" t="s">
        <v>341</v>
      </c>
      <c r="F313" s="79"/>
      <c r="G313" s="254">
        <f t="shared" ref="G313" si="16">C313*F313</f>
        <v>0</v>
      </c>
      <c r="H313" s="30"/>
      <c r="I313" s="31"/>
      <c r="J313" s="1"/>
      <c r="K313" s="1"/>
    </row>
    <row r="314" spans="1:11" ht="13.2" x14ac:dyDescent="0.25">
      <c r="A314" s="160"/>
      <c r="B314" s="9"/>
      <c r="C314" s="10"/>
      <c r="D314" s="9"/>
      <c r="E314" s="92"/>
      <c r="F314" s="12"/>
      <c r="G314" s="264"/>
      <c r="H314" s="50"/>
      <c r="I314" s="33"/>
      <c r="J314" s="1"/>
      <c r="K314" s="1"/>
    </row>
    <row r="315" spans="1:11" ht="12" x14ac:dyDescent="0.25">
      <c r="A315" s="160"/>
      <c r="B315" s="9"/>
      <c r="C315" s="10"/>
      <c r="D315" s="9"/>
      <c r="E315" s="89" t="s">
        <v>117</v>
      </c>
      <c r="F315" s="12"/>
      <c r="G315" s="254">
        <f>+G316+G317+G318+G324+G342+G343+G344+G350+G319+G320+G321+G322+G323+G345+G346+G347+G348+G349</f>
        <v>0</v>
      </c>
      <c r="H315" s="27" t="s">
        <v>116</v>
      </c>
      <c r="I315" s="33"/>
      <c r="J315" s="1"/>
      <c r="K315" s="1"/>
    </row>
    <row r="316" spans="1:11" ht="11.4" x14ac:dyDescent="0.25">
      <c r="A316" s="160">
        <v>7</v>
      </c>
      <c r="B316" s="9"/>
      <c r="C316" s="10"/>
      <c r="D316" s="9"/>
      <c r="E316" s="94" t="s">
        <v>119</v>
      </c>
      <c r="F316" s="79"/>
      <c r="G316" s="255">
        <v>0</v>
      </c>
      <c r="H316" s="30" t="s">
        <v>118</v>
      </c>
      <c r="I316" s="112">
        <v>32</v>
      </c>
      <c r="J316" s="1"/>
      <c r="K316" s="1"/>
    </row>
    <row r="317" spans="1:11" ht="11.4" x14ac:dyDescent="0.25">
      <c r="A317" s="160"/>
      <c r="B317" s="9"/>
      <c r="C317" s="10"/>
      <c r="D317" s="9"/>
      <c r="E317" s="94" t="s">
        <v>119</v>
      </c>
      <c r="F317" s="79"/>
      <c r="G317" s="256">
        <v>0</v>
      </c>
      <c r="H317" s="30" t="s">
        <v>118</v>
      </c>
      <c r="I317" s="67">
        <v>33</v>
      </c>
      <c r="J317" s="1"/>
      <c r="K317" s="1"/>
    </row>
    <row r="318" spans="1:11" ht="11.4" x14ac:dyDescent="0.25">
      <c r="A318" s="160"/>
      <c r="B318" s="9"/>
      <c r="C318" s="10"/>
      <c r="D318" s="9"/>
      <c r="E318" s="94" t="s">
        <v>119</v>
      </c>
      <c r="F318" s="79"/>
      <c r="G318" s="257">
        <v>0</v>
      </c>
      <c r="H318" s="30" t="s">
        <v>118</v>
      </c>
      <c r="I318" s="72">
        <v>34</v>
      </c>
      <c r="J318" s="1"/>
      <c r="K318" s="1"/>
    </row>
    <row r="319" spans="1:11" ht="11.4" x14ac:dyDescent="0.25">
      <c r="A319" s="160"/>
      <c r="B319" s="9"/>
      <c r="C319" s="10"/>
      <c r="D319" s="9"/>
      <c r="E319" s="94" t="s">
        <v>119</v>
      </c>
      <c r="F319" s="79"/>
      <c r="G319" s="258">
        <v>0</v>
      </c>
      <c r="H319" s="30" t="s">
        <v>118</v>
      </c>
      <c r="I319" s="104">
        <v>35</v>
      </c>
      <c r="J319" s="1"/>
      <c r="K319" s="1"/>
    </row>
    <row r="320" spans="1:11" ht="11.4" x14ac:dyDescent="0.25">
      <c r="A320" s="160"/>
      <c r="B320" s="9"/>
      <c r="C320" s="10"/>
      <c r="D320" s="9"/>
      <c r="E320" s="94" t="s">
        <v>119</v>
      </c>
      <c r="F320" s="79"/>
      <c r="G320" s="259">
        <v>0</v>
      </c>
      <c r="H320" s="30" t="s">
        <v>118</v>
      </c>
      <c r="I320" s="191">
        <v>36</v>
      </c>
      <c r="J320" s="1"/>
      <c r="K320" s="1"/>
    </row>
    <row r="321" spans="1:13" ht="11.4" x14ac:dyDescent="0.25">
      <c r="A321" s="160"/>
      <c r="B321" s="9"/>
      <c r="C321" s="10"/>
      <c r="D321" s="9"/>
      <c r="E321" s="94" t="s">
        <v>119</v>
      </c>
      <c r="F321" s="79"/>
      <c r="G321" s="260">
        <v>0</v>
      </c>
      <c r="H321" s="30" t="s">
        <v>118</v>
      </c>
      <c r="I321" s="195">
        <v>37</v>
      </c>
      <c r="J321" s="1"/>
      <c r="K321" s="1"/>
    </row>
    <row r="322" spans="1:13" ht="11.4" x14ac:dyDescent="0.25">
      <c r="A322" s="160"/>
      <c r="B322" s="9"/>
      <c r="C322" s="10"/>
      <c r="D322" s="9"/>
      <c r="E322" s="94" t="s">
        <v>119</v>
      </c>
      <c r="F322" s="79"/>
      <c r="G322" s="261">
        <v>0</v>
      </c>
      <c r="H322" s="30" t="s">
        <v>118</v>
      </c>
      <c r="I322" s="199">
        <v>41</v>
      </c>
      <c r="J322" s="1"/>
      <c r="K322" s="1"/>
    </row>
    <row r="323" spans="1:13" ht="11.4" x14ac:dyDescent="0.25">
      <c r="A323" s="160"/>
      <c r="B323" s="9"/>
      <c r="C323" s="10"/>
      <c r="D323" s="9"/>
      <c r="E323" s="94" t="s">
        <v>119</v>
      </c>
      <c r="F323" s="79"/>
      <c r="G323" s="262">
        <v>0</v>
      </c>
      <c r="H323" s="30" t="s">
        <v>118</v>
      </c>
      <c r="I323" s="203">
        <v>42</v>
      </c>
      <c r="J323" s="1"/>
      <c r="K323" s="1"/>
    </row>
    <row r="324" spans="1:13" ht="12" x14ac:dyDescent="0.25">
      <c r="A324" s="160"/>
      <c r="B324" s="9"/>
      <c r="C324" s="10"/>
      <c r="D324" s="9"/>
      <c r="E324" s="94" t="s">
        <v>119</v>
      </c>
      <c r="F324" s="79"/>
      <c r="G324" s="263">
        <v>0</v>
      </c>
      <c r="H324" s="30" t="s">
        <v>118</v>
      </c>
      <c r="I324" s="207">
        <v>43</v>
      </c>
      <c r="J324" s="1"/>
      <c r="K324" s="138">
        <f>SUM(G326:G340,G351)</f>
        <v>0</v>
      </c>
      <c r="L324" s="138">
        <f>+G315</f>
        <v>0</v>
      </c>
      <c r="M324" s="138">
        <f>+K324-L324</f>
        <v>0</v>
      </c>
    </row>
    <row r="325" spans="1:13" ht="12" x14ac:dyDescent="0.25">
      <c r="A325" s="160"/>
      <c r="B325" s="9"/>
      <c r="C325" s="10"/>
      <c r="D325" s="9"/>
      <c r="E325" s="148" t="s">
        <v>119</v>
      </c>
      <c r="F325" s="143"/>
      <c r="G325" s="265">
        <f>SUM(G326:G340)</f>
        <v>0</v>
      </c>
      <c r="H325" s="149"/>
      <c r="I325" s="150">
        <f>+G325-G324-G318-G317-G316</f>
        <v>0</v>
      </c>
      <c r="J325" s="1"/>
      <c r="K325" s="138"/>
      <c r="L325" s="138"/>
      <c r="M325" s="138"/>
    </row>
    <row r="326" spans="1:13" ht="11.4" x14ac:dyDescent="0.25">
      <c r="A326" s="160"/>
      <c r="B326" s="9"/>
      <c r="C326" s="10"/>
      <c r="D326" s="9"/>
      <c r="E326" s="80" t="s">
        <v>342</v>
      </c>
      <c r="F326" s="79"/>
      <c r="G326" s="264">
        <f t="shared" ref="G326:G340" si="17">C326*F326</f>
        <v>0</v>
      </c>
      <c r="H326" s="30"/>
      <c r="I326" s="31"/>
      <c r="J326" s="1"/>
      <c r="K326" s="1"/>
    </row>
    <row r="327" spans="1:13" ht="11.4" x14ac:dyDescent="0.25">
      <c r="A327" s="160"/>
      <c r="B327" s="9"/>
      <c r="C327" s="10"/>
      <c r="D327" s="9"/>
      <c r="E327" s="80" t="s">
        <v>343</v>
      </c>
      <c r="F327" s="79"/>
      <c r="G327" s="264">
        <f t="shared" si="17"/>
        <v>0</v>
      </c>
      <c r="H327" s="30"/>
      <c r="I327" s="31"/>
      <c r="J327" s="1"/>
      <c r="K327" s="1"/>
    </row>
    <row r="328" spans="1:13" ht="11.4" x14ac:dyDescent="0.25">
      <c r="A328" s="160"/>
      <c r="B328" s="9"/>
      <c r="C328" s="10"/>
      <c r="D328" s="9"/>
      <c r="E328" s="80" t="s">
        <v>344</v>
      </c>
      <c r="F328" s="79"/>
      <c r="G328" s="264">
        <f t="shared" si="17"/>
        <v>0</v>
      </c>
      <c r="H328" s="30"/>
      <c r="I328" s="31"/>
      <c r="J328" s="1"/>
      <c r="K328" s="1"/>
    </row>
    <row r="329" spans="1:13" ht="11.4" x14ac:dyDescent="0.25">
      <c r="A329" s="160"/>
      <c r="B329" s="9"/>
      <c r="C329" s="10"/>
      <c r="D329" s="9"/>
      <c r="E329" s="80" t="s">
        <v>345</v>
      </c>
      <c r="F329" s="79"/>
      <c r="G329" s="264">
        <f t="shared" si="17"/>
        <v>0</v>
      </c>
      <c r="H329" s="30"/>
      <c r="I329" s="31"/>
      <c r="J329" s="1"/>
      <c r="K329" s="1"/>
    </row>
    <row r="330" spans="1:13" ht="11.4" x14ac:dyDescent="0.25">
      <c r="A330" s="160"/>
      <c r="B330" s="9"/>
      <c r="C330" s="10"/>
      <c r="D330" s="9"/>
      <c r="E330" s="80" t="s">
        <v>346</v>
      </c>
      <c r="F330" s="79"/>
      <c r="G330" s="264">
        <f t="shared" si="17"/>
        <v>0</v>
      </c>
      <c r="H330" s="30"/>
      <c r="I330" s="31"/>
      <c r="J330" s="1"/>
      <c r="K330" s="1"/>
    </row>
    <row r="331" spans="1:13" ht="11.4" x14ac:dyDescent="0.25">
      <c r="A331" s="160"/>
      <c r="B331" s="9"/>
      <c r="C331" s="10"/>
      <c r="D331" s="9"/>
      <c r="E331" s="80" t="s">
        <v>347</v>
      </c>
      <c r="F331" s="79"/>
      <c r="G331" s="264">
        <f t="shared" si="17"/>
        <v>0</v>
      </c>
      <c r="H331" s="30"/>
      <c r="I331" s="31"/>
      <c r="J331" s="1"/>
      <c r="K331" s="1"/>
    </row>
    <row r="332" spans="1:13" ht="11.4" x14ac:dyDescent="0.25">
      <c r="A332" s="160"/>
      <c r="B332" s="9"/>
      <c r="C332" s="10"/>
      <c r="D332" s="9"/>
      <c r="E332" s="80" t="s">
        <v>348</v>
      </c>
      <c r="F332" s="79"/>
      <c r="G332" s="264">
        <f t="shared" si="17"/>
        <v>0</v>
      </c>
      <c r="H332" s="30"/>
      <c r="I332" s="31"/>
      <c r="J332" s="1"/>
      <c r="K332" s="1"/>
    </row>
    <row r="333" spans="1:13" ht="11.4" x14ac:dyDescent="0.25">
      <c r="A333" s="160"/>
      <c r="B333" s="9"/>
      <c r="C333" s="10"/>
      <c r="D333" s="9"/>
      <c r="E333" s="80" t="s">
        <v>349</v>
      </c>
      <c r="F333" s="79"/>
      <c r="G333" s="264">
        <f t="shared" si="17"/>
        <v>0</v>
      </c>
      <c r="H333" s="30"/>
      <c r="I333" s="31"/>
      <c r="J333" s="1"/>
      <c r="K333" s="1"/>
    </row>
    <row r="334" spans="1:13" ht="11.4" x14ac:dyDescent="0.25">
      <c r="A334" s="160"/>
      <c r="B334" s="9"/>
      <c r="C334" s="10"/>
      <c r="D334" s="9"/>
      <c r="E334" s="80" t="s">
        <v>350</v>
      </c>
      <c r="F334" s="79"/>
      <c r="G334" s="264">
        <f t="shared" si="17"/>
        <v>0</v>
      </c>
      <c r="H334" s="30"/>
      <c r="I334" s="31"/>
      <c r="J334" s="1"/>
      <c r="K334" s="1"/>
    </row>
    <row r="335" spans="1:13" ht="11.4" x14ac:dyDescent="0.25">
      <c r="A335" s="160"/>
      <c r="B335" s="9"/>
      <c r="C335" s="10"/>
      <c r="D335" s="9"/>
      <c r="E335" s="80" t="s">
        <v>351</v>
      </c>
      <c r="F335" s="79"/>
      <c r="G335" s="264">
        <f t="shared" si="17"/>
        <v>0</v>
      </c>
      <c r="H335" s="30"/>
      <c r="I335" s="31"/>
      <c r="J335" s="1"/>
      <c r="K335" s="1"/>
    </row>
    <row r="336" spans="1:13" ht="11.4" x14ac:dyDescent="0.25">
      <c r="A336" s="160"/>
      <c r="B336" s="9"/>
      <c r="C336" s="10"/>
      <c r="D336" s="9"/>
      <c r="E336" s="80" t="s">
        <v>352</v>
      </c>
      <c r="F336" s="79"/>
      <c r="G336" s="264">
        <f t="shared" si="17"/>
        <v>0</v>
      </c>
      <c r="H336" s="30"/>
      <c r="I336" s="31"/>
      <c r="J336" s="1"/>
      <c r="K336" s="1"/>
    </row>
    <row r="337" spans="1:11" ht="11.4" x14ac:dyDescent="0.25">
      <c r="A337" s="160"/>
      <c r="B337" s="9"/>
      <c r="C337" s="10"/>
      <c r="D337" s="9"/>
      <c r="E337" s="80" t="s">
        <v>353</v>
      </c>
      <c r="F337" s="79"/>
      <c r="G337" s="264">
        <f t="shared" si="17"/>
        <v>0</v>
      </c>
      <c r="H337" s="30"/>
      <c r="I337" s="31"/>
      <c r="J337" s="1"/>
      <c r="K337" s="1"/>
    </row>
    <row r="338" spans="1:11" ht="11.4" x14ac:dyDescent="0.25">
      <c r="A338" s="160"/>
      <c r="B338" s="9"/>
      <c r="C338" s="10"/>
      <c r="D338" s="9"/>
      <c r="E338" s="80" t="s">
        <v>354</v>
      </c>
      <c r="F338" s="79"/>
      <c r="G338" s="264">
        <f t="shared" si="17"/>
        <v>0</v>
      </c>
      <c r="H338" s="30"/>
      <c r="I338" s="31"/>
      <c r="J338" s="1"/>
      <c r="K338" s="1"/>
    </row>
    <row r="339" spans="1:11" ht="11.4" x14ac:dyDescent="0.25">
      <c r="A339" s="160"/>
      <c r="B339" s="9"/>
      <c r="C339" s="10"/>
      <c r="D339" s="9"/>
      <c r="E339" s="80" t="s">
        <v>355</v>
      </c>
      <c r="F339" s="79"/>
      <c r="G339" s="264">
        <f t="shared" si="17"/>
        <v>0</v>
      </c>
      <c r="H339" s="30"/>
      <c r="I339" s="31"/>
      <c r="J339" s="1"/>
      <c r="K339" s="1"/>
    </row>
    <row r="340" spans="1:11" ht="11.4" x14ac:dyDescent="0.25">
      <c r="A340" s="160"/>
      <c r="B340" s="9"/>
      <c r="C340" s="10"/>
      <c r="D340" s="9"/>
      <c r="E340" s="80" t="s">
        <v>356</v>
      </c>
      <c r="F340" s="79"/>
      <c r="G340" s="264">
        <f t="shared" si="17"/>
        <v>0</v>
      </c>
      <c r="H340" s="30"/>
      <c r="I340" s="31"/>
      <c r="J340" s="1"/>
      <c r="K340" s="1"/>
    </row>
    <row r="341" spans="1:11" ht="13.2" x14ac:dyDescent="0.25">
      <c r="A341" s="160"/>
      <c r="B341" s="9"/>
      <c r="C341" s="10"/>
      <c r="D341" s="9"/>
      <c r="E341" s="92"/>
      <c r="F341" s="12"/>
      <c r="G341" s="264"/>
      <c r="H341" s="50"/>
      <c r="I341" s="33"/>
      <c r="J341" s="1"/>
      <c r="K341" s="1"/>
    </row>
    <row r="342" spans="1:11" ht="11.4" x14ac:dyDescent="0.25">
      <c r="A342" s="160">
        <v>7</v>
      </c>
      <c r="B342" s="9"/>
      <c r="C342" s="10"/>
      <c r="D342" s="9"/>
      <c r="E342" s="94" t="s">
        <v>121</v>
      </c>
      <c r="F342" s="79"/>
      <c r="G342" s="255">
        <v>0</v>
      </c>
      <c r="H342" s="30" t="s">
        <v>120</v>
      </c>
      <c r="I342" s="112">
        <v>32</v>
      </c>
      <c r="J342" s="1"/>
      <c r="K342" s="1"/>
    </row>
    <row r="343" spans="1:11" ht="11.4" x14ac:dyDescent="0.25">
      <c r="A343" s="160"/>
      <c r="B343" s="9"/>
      <c r="C343" s="10"/>
      <c r="D343" s="9"/>
      <c r="E343" s="94" t="s">
        <v>121</v>
      </c>
      <c r="F343" s="79"/>
      <c r="G343" s="256">
        <v>0</v>
      </c>
      <c r="H343" s="30" t="s">
        <v>120</v>
      </c>
      <c r="I343" s="67">
        <v>33</v>
      </c>
      <c r="J343" s="1"/>
      <c r="K343" s="1"/>
    </row>
    <row r="344" spans="1:11" ht="11.4" x14ac:dyDescent="0.25">
      <c r="A344" s="160"/>
      <c r="B344" s="9"/>
      <c r="C344" s="10"/>
      <c r="D344" s="9"/>
      <c r="E344" s="94" t="s">
        <v>121</v>
      </c>
      <c r="F344" s="79"/>
      <c r="G344" s="257">
        <v>0</v>
      </c>
      <c r="H344" s="30" t="s">
        <v>120</v>
      </c>
      <c r="I344" s="72">
        <v>34</v>
      </c>
      <c r="J344" s="1"/>
      <c r="K344" s="1"/>
    </row>
    <row r="345" spans="1:11" ht="11.4" x14ac:dyDescent="0.25">
      <c r="A345" s="160"/>
      <c r="B345" s="9"/>
      <c r="C345" s="10"/>
      <c r="D345" s="9"/>
      <c r="E345" s="94" t="s">
        <v>121</v>
      </c>
      <c r="F345" s="79"/>
      <c r="G345" s="258">
        <v>0</v>
      </c>
      <c r="H345" s="30" t="s">
        <v>120</v>
      </c>
      <c r="I345" s="104">
        <v>35</v>
      </c>
      <c r="J345" s="1"/>
      <c r="K345" s="1"/>
    </row>
    <row r="346" spans="1:11" ht="11.4" x14ac:dyDescent="0.25">
      <c r="A346" s="160"/>
      <c r="B346" s="9"/>
      <c r="C346" s="10"/>
      <c r="D346" s="9"/>
      <c r="E346" s="94" t="s">
        <v>121</v>
      </c>
      <c r="F346" s="79"/>
      <c r="G346" s="259">
        <v>0</v>
      </c>
      <c r="H346" s="30" t="s">
        <v>120</v>
      </c>
      <c r="I346" s="191">
        <v>36</v>
      </c>
      <c r="J346" s="1"/>
      <c r="K346" s="1"/>
    </row>
    <row r="347" spans="1:11" ht="11.4" x14ac:dyDescent="0.25">
      <c r="A347" s="160"/>
      <c r="B347" s="9"/>
      <c r="C347" s="10"/>
      <c r="D347" s="9"/>
      <c r="E347" s="94" t="s">
        <v>121</v>
      </c>
      <c r="F347" s="79"/>
      <c r="G347" s="260">
        <v>0</v>
      </c>
      <c r="H347" s="30" t="s">
        <v>120</v>
      </c>
      <c r="I347" s="195">
        <v>37</v>
      </c>
      <c r="J347" s="1"/>
      <c r="K347" s="1"/>
    </row>
    <row r="348" spans="1:11" ht="11.4" x14ac:dyDescent="0.25">
      <c r="A348" s="160"/>
      <c r="B348" s="9"/>
      <c r="C348" s="10"/>
      <c r="D348" s="9"/>
      <c r="E348" s="94" t="s">
        <v>121</v>
      </c>
      <c r="F348" s="79"/>
      <c r="G348" s="261">
        <v>0</v>
      </c>
      <c r="H348" s="30" t="s">
        <v>120</v>
      </c>
      <c r="I348" s="199">
        <v>41</v>
      </c>
      <c r="J348" s="1"/>
      <c r="K348" s="1"/>
    </row>
    <row r="349" spans="1:11" ht="11.4" x14ac:dyDescent="0.25">
      <c r="A349" s="160"/>
      <c r="B349" s="9"/>
      <c r="C349" s="10"/>
      <c r="D349" s="9"/>
      <c r="E349" s="94" t="s">
        <v>121</v>
      </c>
      <c r="F349" s="79"/>
      <c r="G349" s="262">
        <v>0</v>
      </c>
      <c r="H349" s="30" t="s">
        <v>120</v>
      </c>
      <c r="I349" s="203">
        <v>42</v>
      </c>
      <c r="J349" s="1"/>
      <c r="K349" s="1"/>
    </row>
    <row r="350" spans="1:11" ht="11.4" x14ac:dyDescent="0.25">
      <c r="A350" s="160"/>
      <c r="B350" s="9"/>
      <c r="C350" s="10"/>
      <c r="D350" s="9"/>
      <c r="E350" s="94" t="s">
        <v>121</v>
      </c>
      <c r="F350" s="79"/>
      <c r="G350" s="263">
        <v>0</v>
      </c>
      <c r="H350" s="30" t="s">
        <v>120</v>
      </c>
      <c r="I350" s="207">
        <v>43</v>
      </c>
      <c r="J350" s="1"/>
      <c r="K350" s="1"/>
    </row>
    <row r="351" spans="1:11" ht="13.2" x14ac:dyDescent="0.25">
      <c r="A351" s="160"/>
      <c r="B351" s="9"/>
      <c r="C351" s="10"/>
      <c r="D351" s="9"/>
      <c r="E351" s="224" t="s">
        <v>357</v>
      </c>
      <c r="F351" s="97"/>
      <c r="G351" s="267">
        <f t="shared" ref="G351" si="18">C351*F351</f>
        <v>0</v>
      </c>
      <c r="H351" s="50"/>
      <c r="I351" s="33"/>
      <c r="J351" s="1"/>
      <c r="K351" s="1"/>
    </row>
    <row r="352" spans="1:11" ht="13.2" x14ac:dyDescent="0.25">
      <c r="A352" s="160"/>
      <c r="B352" s="9"/>
      <c r="C352" s="10"/>
      <c r="D352" s="9"/>
      <c r="E352" s="92"/>
      <c r="F352" s="12"/>
      <c r="G352" s="264"/>
      <c r="H352" s="50"/>
      <c r="I352" s="33"/>
      <c r="J352" s="1"/>
      <c r="K352" s="1"/>
    </row>
    <row r="353" spans="1:13" ht="12" x14ac:dyDescent="0.25">
      <c r="A353" s="160"/>
      <c r="B353" s="9"/>
      <c r="C353" s="10"/>
      <c r="D353" s="9"/>
      <c r="E353" s="89" t="s">
        <v>127</v>
      </c>
      <c r="F353" s="12"/>
      <c r="G353" s="254">
        <f>SUM(G354:G362)</f>
        <v>0</v>
      </c>
      <c r="H353" s="27" t="s">
        <v>126</v>
      </c>
      <c r="I353" s="33"/>
      <c r="J353" s="1"/>
      <c r="K353" s="1"/>
    </row>
    <row r="354" spans="1:13" ht="11.4" x14ac:dyDescent="0.25">
      <c r="A354" s="160">
        <v>22</v>
      </c>
      <c r="B354" s="9"/>
      <c r="C354" s="10"/>
      <c r="D354" s="9"/>
      <c r="E354" s="94" t="s">
        <v>129</v>
      </c>
      <c r="F354" s="79"/>
      <c r="G354" s="255">
        <v>0</v>
      </c>
      <c r="H354" s="30" t="s">
        <v>128</v>
      </c>
      <c r="I354" s="112">
        <v>32</v>
      </c>
      <c r="J354" s="1"/>
      <c r="K354" s="1"/>
    </row>
    <row r="355" spans="1:13" ht="11.4" x14ac:dyDescent="0.25">
      <c r="A355" s="160"/>
      <c r="B355" s="9"/>
      <c r="C355" s="10"/>
      <c r="D355" s="9"/>
      <c r="E355" s="94" t="s">
        <v>129</v>
      </c>
      <c r="F355" s="79"/>
      <c r="G355" s="256">
        <v>0</v>
      </c>
      <c r="H355" s="30" t="s">
        <v>128</v>
      </c>
      <c r="I355" s="67">
        <v>33</v>
      </c>
      <c r="J355" s="1"/>
      <c r="K355" s="1"/>
    </row>
    <row r="356" spans="1:13" ht="11.4" x14ac:dyDescent="0.25">
      <c r="A356" s="160"/>
      <c r="B356" s="9"/>
      <c r="C356" s="10"/>
      <c r="D356" s="9"/>
      <c r="E356" s="94" t="s">
        <v>129</v>
      </c>
      <c r="F356" s="79"/>
      <c r="G356" s="257">
        <v>0</v>
      </c>
      <c r="H356" s="30" t="s">
        <v>128</v>
      </c>
      <c r="I356" s="72">
        <v>34</v>
      </c>
      <c r="J356" s="1"/>
      <c r="K356" s="1"/>
    </row>
    <row r="357" spans="1:13" ht="11.4" x14ac:dyDescent="0.25">
      <c r="A357" s="160"/>
      <c r="B357" s="9"/>
      <c r="C357" s="10"/>
      <c r="D357" s="9"/>
      <c r="E357" s="94" t="s">
        <v>129</v>
      </c>
      <c r="F357" s="79"/>
      <c r="G357" s="258">
        <v>0</v>
      </c>
      <c r="H357" s="30" t="s">
        <v>128</v>
      </c>
      <c r="I357" s="104">
        <v>35</v>
      </c>
      <c r="J357" s="1"/>
      <c r="K357" s="1"/>
    </row>
    <row r="358" spans="1:13" ht="11.4" x14ac:dyDescent="0.25">
      <c r="A358" s="160"/>
      <c r="B358" s="9"/>
      <c r="C358" s="10"/>
      <c r="D358" s="9"/>
      <c r="E358" s="94" t="s">
        <v>129</v>
      </c>
      <c r="F358" s="79"/>
      <c r="G358" s="259">
        <v>0</v>
      </c>
      <c r="H358" s="30" t="s">
        <v>128</v>
      </c>
      <c r="I358" s="191">
        <v>36</v>
      </c>
      <c r="J358" s="1"/>
      <c r="K358" s="1"/>
    </row>
    <row r="359" spans="1:13" ht="11.4" x14ac:dyDescent="0.25">
      <c r="A359" s="160"/>
      <c r="B359" s="9"/>
      <c r="C359" s="10"/>
      <c r="D359" s="9"/>
      <c r="E359" s="94" t="s">
        <v>129</v>
      </c>
      <c r="F359" s="79"/>
      <c r="G359" s="260">
        <v>0</v>
      </c>
      <c r="H359" s="30" t="s">
        <v>128</v>
      </c>
      <c r="I359" s="195">
        <v>37</v>
      </c>
      <c r="J359" s="1"/>
      <c r="K359" s="1"/>
    </row>
    <row r="360" spans="1:13" ht="11.4" x14ac:dyDescent="0.25">
      <c r="A360" s="160"/>
      <c r="B360" s="9"/>
      <c r="C360" s="10"/>
      <c r="D360" s="9"/>
      <c r="E360" s="94" t="s">
        <v>129</v>
      </c>
      <c r="F360" s="79"/>
      <c r="G360" s="261">
        <v>0</v>
      </c>
      <c r="H360" s="30" t="s">
        <v>128</v>
      </c>
      <c r="I360" s="199">
        <v>41</v>
      </c>
      <c r="J360" s="1"/>
      <c r="K360" s="1"/>
    </row>
    <row r="361" spans="1:13" ht="11.4" x14ac:dyDescent="0.25">
      <c r="A361" s="160"/>
      <c r="B361" s="9"/>
      <c r="C361" s="10"/>
      <c r="D361" s="9"/>
      <c r="E361" s="94" t="s">
        <v>129</v>
      </c>
      <c r="F361" s="79"/>
      <c r="G361" s="262">
        <v>0</v>
      </c>
      <c r="H361" s="30" t="s">
        <v>128</v>
      </c>
      <c r="I361" s="203">
        <v>42</v>
      </c>
      <c r="J361" s="1"/>
      <c r="K361" s="1"/>
    </row>
    <row r="362" spans="1:13" ht="12" x14ac:dyDescent="0.25">
      <c r="A362" s="160"/>
      <c r="B362" s="9"/>
      <c r="C362" s="10"/>
      <c r="D362" s="9"/>
      <c r="E362" s="94" t="s">
        <v>129</v>
      </c>
      <c r="F362" s="79"/>
      <c r="G362" s="263">
        <v>0</v>
      </c>
      <c r="H362" s="30" t="s">
        <v>128</v>
      </c>
      <c r="I362" s="207">
        <v>43</v>
      </c>
      <c r="J362" s="1"/>
      <c r="K362" s="138">
        <f>SUM(G363:G366)</f>
        <v>0</v>
      </c>
      <c r="L362" s="138">
        <f>+G353</f>
        <v>0</v>
      </c>
      <c r="M362" s="138">
        <f>+K362-L362</f>
        <v>0</v>
      </c>
    </row>
    <row r="363" spans="1:13" ht="11.4" x14ac:dyDescent="0.25">
      <c r="A363" s="160"/>
      <c r="B363" s="9"/>
      <c r="C363" s="10"/>
      <c r="D363" s="9"/>
      <c r="E363" s="80" t="s">
        <v>358</v>
      </c>
      <c r="F363" s="79"/>
      <c r="G363" s="264">
        <f t="shared" ref="G363:G366" si="19">C363*F363</f>
        <v>0</v>
      </c>
      <c r="H363" s="30"/>
      <c r="I363" s="288"/>
      <c r="J363" s="1"/>
      <c r="K363" s="1"/>
    </row>
    <row r="364" spans="1:13" ht="11.4" x14ac:dyDescent="0.25">
      <c r="A364" s="160"/>
      <c r="B364" s="9"/>
      <c r="C364" s="10"/>
      <c r="D364" s="9"/>
      <c r="E364" s="80" t="s">
        <v>359</v>
      </c>
      <c r="F364" s="79"/>
      <c r="G364" s="264">
        <f t="shared" si="19"/>
        <v>0</v>
      </c>
      <c r="H364" s="30"/>
      <c r="I364" s="31"/>
      <c r="J364" s="1"/>
      <c r="K364" s="1"/>
    </row>
    <row r="365" spans="1:13" ht="11.4" x14ac:dyDescent="0.25">
      <c r="A365" s="160"/>
      <c r="B365" s="9"/>
      <c r="C365" s="10"/>
      <c r="D365" s="9"/>
      <c r="E365" s="80" t="s">
        <v>360</v>
      </c>
      <c r="F365" s="79"/>
      <c r="G365" s="264">
        <f t="shared" si="19"/>
        <v>0</v>
      </c>
      <c r="H365" s="30"/>
      <c r="I365" s="31"/>
      <c r="J365" s="1"/>
      <c r="K365" s="1"/>
    </row>
    <row r="366" spans="1:13" ht="11.4" x14ac:dyDescent="0.25">
      <c r="A366" s="160"/>
      <c r="B366" s="9"/>
      <c r="C366" s="10"/>
      <c r="D366" s="9"/>
      <c r="E366" s="80" t="s">
        <v>361</v>
      </c>
      <c r="F366" s="79"/>
      <c r="G366" s="264">
        <f t="shared" si="19"/>
        <v>0</v>
      </c>
      <c r="H366" s="30"/>
      <c r="I366" s="31"/>
      <c r="J366" s="1"/>
      <c r="K366" s="1"/>
    </row>
    <row r="367" spans="1:13" ht="13.2" x14ac:dyDescent="0.25">
      <c r="A367" s="160"/>
      <c r="B367" s="9"/>
      <c r="C367" s="10"/>
      <c r="D367" s="9"/>
      <c r="E367" s="92"/>
      <c r="F367" s="12"/>
      <c r="G367" s="264"/>
      <c r="H367" s="50"/>
      <c r="I367" s="33"/>
      <c r="J367" s="1"/>
      <c r="K367" s="1"/>
    </row>
    <row r="368" spans="1:13" ht="12" x14ac:dyDescent="0.25">
      <c r="A368" s="160"/>
      <c r="B368" s="9"/>
      <c r="C368" s="10"/>
      <c r="D368" s="9"/>
      <c r="E368" s="89" t="s">
        <v>133</v>
      </c>
      <c r="F368" s="12"/>
      <c r="G368" s="254">
        <f>SUM(G369:G377)+G386+G387+G388+G394+G389+G390+G391+G392+G393</f>
        <v>2400000</v>
      </c>
      <c r="H368" s="27" t="s">
        <v>132</v>
      </c>
      <c r="I368" s="33"/>
      <c r="J368" s="1"/>
      <c r="K368" s="1"/>
    </row>
    <row r="369" spans="1:13" ht="11.4" x14ac:dyDescent="0.25">
      <c r="A369" s="160">
        <v>24</v>
      </c>
      <c r="B369" s="9"/>
      <c r="C369" s="10"/>
      <c r="D369" s="9"/>
      <c r="E369" s="94" t="s">
        <v>135</v>
      </c>
      <c r="F369" s="79"/>
      <c r="G369" s="255">
        <v>0</v>
      </c>
      <c r="H369" s="30" t="s">
        <v>134</v>
      </c>
      <c r="I369" s="112">
        <v>32</v>
      </c>
      <c r="J369" s="1"/>
      <c r="K369" s="1"/>
    </row>
    <row r="370" spans="1:13" ht="11.4" x14ac:dyDescent="0.25">
      <c r="A370" s="160"/>
      <c r="B370" s="9"/>
      <c r="C370" s="10"/>
      <c r="D370" s="9"/>
      <c r="E370" s="94" t="s">
        <v>135</v>
      </c>
      <c r="F370" s="79"/>
      <c r="G370" s="256">
        <v>0</v>
      </c>
      <c r="H370" s="30" t="s">
        <v>134</v>
      </c>
      <c r="I370" s="67">
        <v>33</v>
      </c>
      <c r="J370" s="1"/>
      <c r="K370" s="1"/>
    </row>
    <row r="371" spans="1:13" ht="11.4" x14ac:dyDescent="0.25">
      <c r="A371" s="160"/>
      <c r="B371" s="9"/>
      <c r="C371" s="10"/>
      <c r="D371" s="9"/>
      <c r="E371" s="94" t="s">
        <v>135</v>
      </c>
      <c r="F371" s="79"/>
      <c r="G371" s="257">
        <v>0</v>
      </c>
      <c r="H371" s="30" t="s">
        <v>134</v>
      </c>
      <c r="I371" s="72">
        <v>34</v>
      </c>
      <c r="J371" s="1"/>
      <c r="K371" s="1"/>
    </row>
    <row r="372" spans="1:13" ht="11.4" x14ac:dyDescent="0.25">
      <c r="A372" s="160"/>
      <c r="B372" s="9"/>
      <c r="C372" s="10"/>
      <c r="D372" s="9"/>
      <c r="E372" s="94" t="s">
        <v>135</v>
      </c>
      <c r="F372" s="79"/>
      <c r="G372" s="258">
        <v>0</v>
      </c>
      <c r="H372" s="30" t="s">
        <v>134</v>
      </c>
      <c r="I372" s="104">
        <v>35</v>
      </c>
      <c r="J372" s="1"/>
      <c r="K372" s="1"/>
    </row>
    <row r="373" spans="1:13" ht="11.4" x14ac:dyDescent="0.25">
      <c r="A373" s="160"/>
      <c r="B373" s="9"/>
      <c r="C373" s="10"/>
      <c r="D373" s="9"/>
      <c r="E373" s="94" t="s">
        <v>135</v>
      </c>
      <c r="F373" s="79"/>
      <c r="G373" s="259">
        <v>0</v>
      </c>
      <c r="H373" s="30" t="s">
        <v>134</v>
      </c>
      <c r="I373" s="191">
        <v>36</v>
      </c>
      <c r="J373" s="1"/>
      <c r="K373" s="1"/>
    </row>
    <row r="374" spans="1:13" ht="11.4" x14ac:dyDescent="0.25">
      <c r="A374" s="160"/>
      <c r="B374" s="9"/>
      <c r="C374" s="10"/>
      <c r="D374" s="9"/>
      <c r="E374" s="94" t="s">
        <v>135</v>
      </c>
      <c r="F374" s="79"/>
      <c r="G374" s="260">
        <v>0</v>
      </c>
      <c r="H374" s="30" t="s">
        <v>134</v>
      </c>
      <c r="I374" s="195">
        <v>37</v>
      </c>
      <c r="J374" s="1"/>
      <c r="K374" s="1"/>
    </row>
    <row r="375" spans="1:13" ht="11.4" x14ac:dyDescent="0.25">
      <c r="A375" s="160"/>
      <c r="B375" s="9"/>
      <c r="C375" s="10"/>
      <c r="D375" s="9"/>
      <c r="E375" s="94" t="s">
        <v>135</v>
      </c>
      <c r="F375" s="79"/>
      <c r="G375" s="261">
        <v>0</v>
      </c>
      <c r="H375" s="30" t="s">
        <v>134</v>
      </c>
      <c r="I375" s="199">
        <v>41</v>
      </c>
      <c r="J375" s="1"/>
      <c r="K375" s="1"/>
    </row>
    <row r="376" spans="1:13" ht="11.4" x14ac:dyDescent="0.25">
      <c r="A376" s="160"/>
      <c r="B376" s="9"/>
      <c r="C376" s="10"/>
      <c r="D376" s="9"/>
      <c r="E376" s="94" t="s">
        <v>135</v>
      </c>
      <c r="F376" s="79"/>
      <c r="G376" s="262">
        <v>0</v>
      </c>
      <c r="H376" s="30" t="s">
        <v>134</v>
      </c>
      <c r="I376" s="203">
        <v>42</v>
      </c>
      <c r="J376" s="1"/>
      <c r="K376" s="1"/>
    </row>
    <row r="377" spans="1:13" ht="12" x14ac:dyDescent="0.25">
      <c r="A377" s="160"/>
      <c r="B377" s="9"/>
      <c r="C377" s="10"/>
      <c r="D377" s="9"/>
      <c r="E377" s="94" t="s">
        <v>135</v>
      </c>
      <c r="F377" s="79"/>
      <c r="G377" s="263">
        <v>0</v>
      </c>
      <c r="H377" s="30" t="s">
        <v>134</v>
      </c>
      <c r="I377" s="207">
        <v>43</v>
      </c>
      <c r="J377" s="1"/>
      <c r="K377" s="138">
        <f>SUM(G379,G398:G414,G416:G424,G426:G434,G436:G463,G465:G497,G381:G384)</f>
        <v>2400000</v>
      </c>
      <c r="L377" s="138">
        <f>+G368</f>
        <v>2400000</v>
      </c>
      <c r="M377" s="138">
        <f>+K377-L377</f>
        <v>0</v>
      </c>
    </row>
    <row r="378" spans="1:13" ht="12" x14ac:dyDescent="0.25">
      <c r="A378" s="160"/>
      <c r="B378" s="9"/>
      <c r="C378" s="10"/>
      <c r="D378" s="9"/>
      <c r="E378" s="148" t="s">
        <v>135</v>
      </c>
      <c r="F378" s="143"/>
      <c r="G378" s="265">
        <f>+G379+G380</f>
        <v>0</v>
      </c>
      <c r="H378" s="149"/>
      <c r="I378" s="150">
        <f>+G378-G377-G371-G370-G369</f>
        <v>0</v>
      </c>
      <c r="J378" s="1"/>
      <c r="K378" s="138"/>
      <c r="L378" s="138"/>
      <c r="M378" s="138"/>
    </row>
    <row r="379" spans="1:13" ht="16.2" customHeight="1" x14ac:dyDescent="0.2">
      <c r="A379" s="160"/>
      <c r="B379" s="9"/>
      <c r="C379" s="10"/>
      <c r="D379" s="9"/>
      <c r="E379" s="83" t="s">
        <v>362</v>
      </c>
      <c r="F379" s="79"/>
      <c r="G379" s="269">
        <f t="shared" ref="G379:G664" si="20">C379*F379</f>
        <v>0</v>
      </c>
      <c r="H379" s="30"/>
      <c r="I379" s="31"/>
      <c r="J379" s="1"/>
      <c r="K379" s="1"/>
    </row>
    <row r="380" spans="1:13" ht="12" x14ac:dyDescent="0.25">
      <c r="A380" s="160"/>
      <c r="B380" s="9"/>
      <c r="C380" s="10"/>
      <c r="D380" s="9"/>
      <c r="E380" s="100" t="s">
        <v>363</v>
      </c>
      <c r="F380" s="96"/>
      <c r="G380" s="267">
        <f>SUM(G381:G384)</f>
        <v>0</v>
      </c>
      <c r="H380" s="98"/>
      <c r="I380" s="31"/>
      <c r="J380" s="1"/>
      <c r="K380" s="1"/>
    </row>
    <row r="381" spans="1:13" ht="11.4" x14ac:dyDescent="0.25">
      <c r="A381" s="160"/>
      <c r="B381" s="9"/>
      <c r="C381" s="10"/>
      <c r="D381" s="9"/>
      <c r="E381" s="80" t="s">
        <v>364</v>
      </c>
      <c r="F381" s="79"/>
      <c r="G381" s="264">
        <f t="shared" si="20"/>
        <v>0</v>
      </c>
      <c r="H381" s="30"/>
      <c r="I381" s="31"/>
      <c r="J381" s="1"/>
      <c r="K381" s="1"/>
    </row>
    <row r="382" spans="1:13" ht="11.4" x14ac:dyDescent="0.25">
      <c r="A382" s="160"/>
      <c r="B382" s="9"/>
      <c r="C382" s="10"/>
      <c r="D382" s="9"/>
      <c r="E382" s="80" t="s">
        <v>365</v>
      </c>
      <c r="F382" s="79"/>
      <c r="G382" s="264">
        <f t="shared" si="20"/>
        <v>0</v>
      </c>
      <c r="H382" s="30"/>
      <c r="I382" s="31"/>
      <c r="J382" s="1"/>
      <c r="K382" s="1"/>
    </row>
    <row r="383" spans="1:13" ht="11.4" x14ac:dyDescent="0.25">
      <c r="A383" s="160"/>
      <c r="B383" s="9"/>
      <c r="C383" s="10"/>
      <c r="D383" s="9"/>
      <c r="E383" s="80" t="s">
        <v>366</v>
      </c>
      <c r="F383" s="79"/>
      <c r="G383" s="264">
        <f t="shared" si="20"/>
        <v>0</v>
      </c>
      <c r="H383" s="30"/>
      <c r="I383" s="31"/>
      <c r="J383" s="1"/>
      <c r="K383" s="1"/>
    </row>
    <row r="384" spans="1:13" ht="11.4" x14ac:dyDescent="0.25">
      <c r="A384" s="160"/>
      <c r="B384" s="9"/>
      <c r="C384" s="10"/>
      <c r="D384" s="9"/>
      <c r="E384" s="80" t="s">
        <v>367</v>
      </c>
      <c r="F384" s="79"/>
      <c r="G384" s="264">
        <f t="shared" si="20"/>
        <v>0</v>
      </c>
      <c r="H384" s="30"/>
      <c r="I384" s="31"/>
      <c r="J384" s="1"/>
      <c r="K384" s="1"/>
    </row>
    <row r="385" spans="1:11" ht="13.2" x14ac:dyDescent="0.25">
      <c r="A385" s="160"/>
      <c r="B385" s="9"/>
      <c r="C385" s="10"/>
      <c r="D385" s="9"/>
      <c r="E385" s="92"/>
      <c r="F385" s="12"/>
      <c r="G385" s="264"/>
      <c r="H385" s="50"/>
      <c r="I385" s="33"/>
      <c r="J385" s="1"/>
      <c r="K385" s="1"/>
    </row>
    <row r="386" spans="1:11" ht="11.4" x14ac:dyDescent="0.25">
      <c r="A386" s="160"/>
      <c r="B386" s="9"/>
      <c r="C386" s="10"/>
      <c r="D386" s="9"/>
      <c r="E386" s="94" t="s">
        <v>137</v>
      </c>
      <c r="F386" s="79"/>
      <c r="G386" s="255">
        <v>2400000</v>
      </c>
      <c r="H386" s="30" t="s">
        <v>136</v>
      </c>
      <c r="I386" s="112">
        <v>32</v>
      </c>
      <c r="J386" s="134"/>
      <c r="K386" s="134"/>
    </row>
    <row r="387" spans="1:11" ht="11.4" x14ac:dyDescent="0.25">
      <c r="A387" s="160"/>
      <c r="B387" s="9"/>
      <c r="C387" s="10"/>
      <c r="D387" s="9"/>
      <c r="E387" s="94" t="s">
        <v>137</v>
      </c>
      <c r="F387" s="79"/>
      <c r="G387" s="256">
        <v>0</v>
      </c>
      <c r="H387" s="30" t="s">
        <v>136</v>
      </c>
      <c r="I387" s="67">
        <v>33</v>
      </c>
      <c r="J387" s="1"/>
      <c r="K387" s="1"/>
    </row>
    <row r="388" spans="1:11" ht="11.4" x14ac:dyDescent="0.25">
      <c r="A388" s="160"/>
      <c r="B388" s="9"/>
      <c r="C388" s="10"/>
      <c r="D388" s="9"/>
      <c r="E388" s="94" t="s">
        <v>137</v>
      </c>
      <c r="F388" s="79"/>
      <c r="G388" s="257">
        <v>0</v>
      </c>
      <c r="H388" s="30" t="s">
        <v>136</v>
      </c>
      <c r="I388" s="72">
        <v>34</v>
      </c>
      <c r="J388" s="1"/>
      <c r="K388" s="1"/>
    </row>
    <row r="389" spans="1:11" ht="11.4" x14ac:dyDescent="0.25">
      <c r="A389" s="160"/>
      <c r="B389" s="9"/>
      <c r="C389" s="10"/>
      <c r="D389" s="9"/>
      <c r="E389" s="94" t="s">
        <v>137</v>
      </c>
      <c r="F389" s="79"/>
      <c r="G389" s="258">
        <v>0</v>
      </c>
      <c r="H389" s="30" t="s">
        <v>136</v>
      </c>
      <c r="I389" s="104">
        <v>35</v>
      </c>
      <c r="J389" s="1"/>
      <c r="K389" s="1"/>
    </row>
    <row r="390" spans="1:11" ht="11.4" x14ac:dyDescent="0.25">
      <c r="A390" s="160"/>
      <c r="B390" s="9"/>
      <c r="C390" s="10"/>
      <c r="D390" s="9"/>
      <c r="E390" s="94" t="s">
        <v>137</v>
      </c>
      <c r="F390" s="79"/>
      <c r="G390" s="259">
        <v>0</v>
      </c>
      <c r="H390" s="30" t="s">
        <v>136</v>
      </c>
      <c r="I390" s="191">
        <v>36</v>
      </c>
      <c r="J390" s="1"/>
      <c r="K390" s="1"/>
    </row>
    <row r="391" spans="1:11" ht="11.4" x14ac:dyDescent="0.25">
      <c r="A391" s="160"/>
      <c r="B391" s="9"/>
      <c r="C391" s="10"/>
      <c r="D391" s="9"/>
      <c r="E391" s="94" t="s">
        <v>137</v>
      </c>
      <c r="F391" s="79"/>
      <c r="G391" s="260">
        <v>0</v>
      </c>
      <c r="H391" s="30" t="s">
        <v>136</v>
      </c>
      <c r="I391" s="195">
        <v>37</v>
      </c>
      <c r="J391" s="1"/>
      <c r="K391" s="1"/>
    </row>
    <row r="392" spans="1:11" ht="11.4" x14ac:dyDescent="0.25">
      <c r="A392" s="160"/>
      <c r="B392" s="9"/>
      <c r="C392" s="10"/>
      <c r="D392" s="9"/>
      <c r="E392" s="94" t="s">
        <v>137</v>
      </c>
      <c r="F392" s="79"/>
      <c r="G392" s="261">
        <v>0</v>
      </c>
      <c r="H392" s="30" t="s">
        <v>136</v>
      </c>
      <c r="I392" s="199">
        <v>41</v>
      </c>
      <c r="J392" s="1"/>
      <c r="K392" s="1"/>
    </row>
    <row r="393" spans="1:11" ht="11.4" x14ac:dyDescent="0.25">
      <c r="A393" s="160"/>
      <c r="B393" s="9"/>
      <c r="C393" s="10"/>
      <c r="D393" s="9"/>
      <c r="E393" s="94" t="s">
        <v>137</v>
      </c>
      <c r="F393" s="79"/>
      <c r="G393" s="262">
        <v>0</v>
      </c>
      <c r="H393" s="30" t="s">
        <v>136</v>
      </c>
      <c r="I393" s="203">
        <v>42</v>
      </c>
      <c r="J393" s="1"/>
      <c r="K393" s="1"/>
    </row>
    <row r="394" spans="1:11" ht="11.4" x14ac:dyDescent="0.25">
      <c r="A394" s="160"/>
      <c r="B394" s="9"/>
      <c r="C394" s="10"/>
      <c r="D394" s="9"/>
      <c r="E394" s="94" t="s">
        <v>137</v>
      </c>
      <c r="F394" s="79"/>
      <c r="G394" s="263">
        <v>0</v>
      </c>
      <c r="H394" s="30" t="s">
        <v>136</v>
      </c>
      <c r="I394" s="207">
        <v>43</v>
      </c>
      <c r="J394" s="1"/>
      <c r="K394" s="1"/>
    </row>
    <row r="395" spans="1:11" ht="20.399999999999999" x14ac:dyDescent="0.25">
      <c r="A395" s="160"/>
      <c r="B395" s="9"/>
      <c r="C395" s="10"/>
      <c r="D395" s="9"/>
      <c r="E395" s="148" t="s">
        <v>137</v>
      </c>
      <c r="F395" s="143"/>
      <c r="G395" s="265">
        <f>+G396+G415+G425+G435+G464</f>
        <v>2400000</v>
      </c>
      <c r="H395" s="149"/>
      <c r="I395" s="150">
        <f>+G395-G394-G388-G387-G386</f>
        <v>0</v>
      </c>
      <c r="J395" s="1"/>
      <c r="K395" s="1"/>
    </row>
    <row r="396" spans="1:11" ht="19.2" x14ac:dyDescent="0.2">
      <c r="A396" s="160">
        <v>22</v>
      </c>
      <c r="B396" s="9"/>
      <c r="C396" s="10"/>
      <c r="D396" s="9"/>
      <c r="E396" s="95" t="s">
        <v>368</v>
      </c>
      <c r="F396" s="96"/>
      <c r="G396" s="267">
        <f>SUM(G397:G414)</f>
        <v>2400000</v>
      </c>
      <c r="H396" s="98" t="s">
        <v>573</v>
      </c>
      <c r="I396" s="99"/>
      <c r="J396" s="1"/>
      <c r="K396" s="1"/>
    </row>
    <row r="397" spans="1:11" ht="11.4" x14ac:dyDescent="0.25">
      <c r="A397" s="160"/>
      <c r="B397" s="9"/>
      <c r="C397" s="10"/>
      <c r="D397" s="9"/>
      <c r="E397" s="81" t="s">
        <v>369</v>
      </c>
      <c r="F397" s="79"/>
      <c r="G397" s="264"/>
      <c r="H397" s="30"/>
      <c r="I397" s="31"/>
      <c r="J397" s="1"/>
      <c r="K397" s="1"/>
    </row>
    <row r="398" spans="1:11" ht="11.4" x14ac:dyDescent="0.25">
      <c r="A398" s="160"/>
      <c r="B398" s="9">
        <v>1</v>
      </c>
      <c r="C398" s="10">
        <v>200</v>
      </c>
      <c r="D398" s="9" t="s">
        <v>655</v>
      </c>
      <c r="E398" s="80" t="s">
        <v>654</v>
      </c>
      <c r="F398" s="79">
        <v>12000</v>
      </c>
      <c r="G398" s="264">
        <f t="shared" si="20"/>
        <v>2400000</v>
      </c>
      <c r="H398" s="30"/>
      <c r="I398" s="31"/>
      <c r="J398" s="1"/>
      <c r="K398" s="1"/>
    </row>
    <row r="399" spans="1:11" ht="11.4" x14ac:dyDescent="0.25">
      <c r="A399" s="160"/>
      <c r="B399" s="9"/>
      <c r="C399" s="10"/>
      <c r="D399" s="9"/>
      <c r="E399" s="80" t="s">
        <v>370</v>
      </c>
      <c r="F399" s="79"/>
      <c r="G399" s="264">
        <f t="shared" si="20"/>
        <v>0</v>
      </c>
      <c r="H399" s="30"/>
      <c r="I399" s="31"/>
      <c r="J399" s="1"/>
      <c r="K399" s="1"/>
    </row>
    <row r="400" spans="1:11" ht="19.2" x14ac:dyDescent="0.25">
      <c r="A400" s="160"/>
      <c r="B400" s="9"/>
      <c r="C400" s="10"/>
      <c r="D400" s="9"/>
      <c r="E400" s="80" t="s">
        <v>371</v>
      </c>
      <c r="F400" s="79"/>
      <c r="G400" s="264">
        <f t="shared" si="20"/>
        <v>0</v>
      </c>
      <c r="H400" s="30"/>
      <c r="I400" s="31"/>
      <c r="J400" s="1"/>
      <c r="K400" s="1"/>
    </row>
    <row r="401" spans="1:11" ht="11.4" x14ac:dyDescent="0.25">
      <c r="A401" s="160"/>
      <c r="B401" s="9"/>
      <c r="C401" s="10"/>
      <c r="D401" s="9"/>
      <c r="E401" s="80" t="s">
        <v>372</v>
      </c>
      <c r="F401" s="79"/>
      <c r="G401" s="264">
        <f t="shared" si="20"/>
        <v>0</v>
      </c>
      <c r="H401" s="30"/>
      <c r="I401" s="31"/>
      <c r="J401" s="1"/>
      <c r="K401" s="1"/>
    </row>
    <row r="402" spans="1:11" ht="11.4" x14ac:dyDescent="0.25">
      <c r="A402" s="160"/>
      <c r="B402" s="9"/>
      <c r="C402" s="10"/>
      <c r="D402" s="9"/>
      <c r="E402" s="80" t="s">
        <v>373</v>
      </c>
      <c r="F402" s="79"/>
      <c r="G402" s="264">
        <f t="shared" si="20"/>
        <v>0</v>
      </c>
      <c r="H402" s="30"/>
      <c r="I402" s="31"/>
      <c r="J402" s="1"/>
      <c r="K402" s="1"/>
    </row>
    <row r="403" spans="1:11" ht="11.4" x14ac:dyDescent="0.25">
      <c r="A403" s="160"/>
      <c r="B403" s="9"/>
      <c r="C403" s="10"/>
      <c r="D403" s="9"/>
      <c r="E403" s="80" t="s">
        <v>374</v>
      </c>
      <c r="F403" s="79"/>
      <c r="G403" s="264">
        <f t="shared" si="20"/>
        <v>0</v>
      </c>
      <c r="H403" s="30"/>
      <c r="I403" s="31"/>
      <c r="J403" s="1"/>
      <c r="K403" s="1"/>
    </row>
    <row r="404" spans="1:11" ht="11.4" x14ac:dyDescent="0.25">
      <c r="A404" s="160"/>
      <c r="B404" s="9"/>
      <c r="C404" s="10"/>
      <c r="D404" s="9"/>
      <c r="E404" s="80" t="s">
        <v>375</v>
      </c>
      <c r="F404" s="79"/>
      <c r="G404" s="264">
        <f t="shared" si="20"/>
        <v>0</v>
      </c>
      <c r="H404" s="30"/>
      <c r="I404" s="31"/>
      <c r="J404" s="1"/>
      <c r="K404" s="1"/>
    </row>
    <row r="405" spans="1:11" ht="11.4" x14ac:dyDescent="0.25">
      <c r="A405" s="160"/>
      <c r="B405" s="9"/>
      <c r="C405" s="10"/>
      <c r="D405" s="9"/>
      <c r="E405" s="80" t="s">
        <v>376</v>
      </c>
      <c r="F405" s="79"/>
      <c r="G405" s="264">
        <f t="shared" si="20"/>
        <v>0</v>
      </c>
      <c r="H405" s="30"/>
      <c r="I405" s="31"/>
      <c r="J405" s="1"/>
      <c r="K405" s="1"/>
    </row>
    <row r="406" spans="1:11" ht="11.4" x14ac:dyDescent="0.25">
      <c r="A406" s="160"/>
      <c r="B406" s="9"/>
      <c r="C406" s="10"/>
      <c r="D406" s="9"/>
      <c r="E406" s="80" t="s">
        <v>377</v>
      </c>
      <c r="F406" s="79"/>
      <c r="G406" s="264">
        <f t="shared" si="20"/>
        <v>0</v>
      </c>
      <c r="H406" s="30"/>
      <c r="I406" s="31"/>
      <c r="J406" s="1"/>
      <c r="K406" s="1"/>
    </row>
    <row r="407" spans="1:11" ht="11.4" x14ac:dyDescent="0.25">
      <c r="A407" s="160"/>
      <c r="B407" s="9"/>
      <c r="C407" s="10"/>
      <c r="D407" s="9"/>
      <c r="E407" s="80" t="s">
        <v>378</v>
      </c>
      <c r="F407" s="79"/>
      <c r="G407" s="264">
        <f t="shared" si="20"/>
        <v>0</v>
      </c>
      <c r="H407" s="30"/>
      <c r="I407" s="31"/>
      <c r="J407" s="1"/>
      <c r="K407" s="1"/>
    </row>
    <row r="408" spans="1:11" ht="11.4" x14ac:dyDescent="0.25">
      <c r="A408" s="160"/>
      <c r="B408" s="9"/>
      <c r="C408" s="10"/>
      <c r="D408" s="9"/>
      <c r="E408" s="80" t="s">
        <v>379</v>
      </c>
      <c r="F408" s="79"/>
      <c r="G408" s="264">
        <f t="shared" si="20"/>
        <v>0</v>
      </c>
      <c r="H408" s="30"/>
      <c r="I408" s="31"/>
      <c r="J408" s="1"/>
      <c r="K408" s="1"/>
    </row>
    <row r="409" spans="1:11" ht="11.4" x14ac:dyDescent="0.25">
      <c r="A409" s="160"/>
      <c r="B409" s="9"/>
      <c r="C409" s="10"/>
      <c r="D409" s="9"/>
      <c r="E409" s="80" t="s">
        <v>380</v>
      </c>
      <c r="F409" s="79"/>
      <c r="G409" s="264">
        <f t="shared" si="20"/>
        <v>0</v>
      </c>
      <c r="H409" s="30"/>
      <c r="I409" s="31"/>
      <c r="J409" s="1"/>
      <c r="K409" s="1"/>
    </row>
    <row r="410" spans="1:11" ht="11.4" x14ac:dyDescent="0.25">
      <c r="A410" s="160"/>
      <c r="B410" s="9"/>
      <c r="C410" s="10"/>
      <c r="D410" s="9"/>
      <c r="E410" s="80" t="s">
        <v>381</v>
      </c>
      <c r="F410" s="79"/>
      <c r="G410" s="264">
        <f t="shared" si="20"/>
        <v>0</v>
      </c>
      <c r="H410" s="30"/>
      <c r="I410" s="31"/>
      <c r="J410" s="1"/>
      <c r="K410" s="1"/>
    </row>
    <row r="411" spans="1:11" ht="11.4" x14ac:dyDescent="0.25">
      <c r="A411" s="160"/>
      <c r="B411" s="9"/>
      <c r="C411" s="10"/>
      <c r="D411" s="9"/>
      <c r="E411" s="80" t="s">
        <v>382</v>
      </c>
      <c r="F411" s="79"/>
      <c r="G411" s="264">
        <f t="shared" si="20"/>
        <v>0</v>
      </c>
      <c r="H411" s="30"/>
      <c r="I411" s="31"/>
      <c r="J411" s="1"/>
      <c r="K411" s="1"/>
    </row>
    <row r="412" spans="1:11" ht="11.4" x14ac:dyDescent="0.25">
      <c r="A412" s="160"/>
      <c r="B412" s="9"/>
      <c r="C412" s="10"/>
      <c r="D412" s="9"/>
      <c r="E412" s="80" t="s">
        <v>383</v>
      </c>
      <c r="F412" s="79"/>
      <c r="G412" s="264">
        <f t="shared" si="20"/>
        <v>0</v>
      </c>
      <c r="H412" s="30"/>
      <c r="I412" s="31"/>
      <c r="J412" s="1"/>
      <c r="K412" s="1"/>
    </row>
    <row r="413" spans="1:11" ht="11.4" x14ac:dyDescent="0.25">
      <c r="A413" s="160"/>
      <c r="B413" s="9"/>
      <c r="C413" s="10"/>
      <c r="D413" s="9"/>
      <c r="E413" s="80" t="s">
        <v>384</v>
      </c>
      <c r="F413" s="79"/>
      <c r="G413" s="264">
        <f t="shared" si="20"/>
        <v>0</v>
      </c>
      <c r="H413" s="30"/>
      <c r="I413" s="31"/>
      <c r="J413" s="1"/>
      <c r="K413" s="1"/>
    </row>
    <row r="414" spans="1:11" ht="11.4" x14ac:dyDescent="0.25">
      <c r="A414" s="160"/>
      <c r="B414" s="9"/>
      <c r="C414" s="10"/>
      <c r="D414" s="9"/>
      <c r="E414" s="80" t="s">
        <v>385</v>
      </c>
      <c r="F414" s="79"/>
      <c r="G414" s="264">
        <f t="shared" si="20"/>
        <v>0</v>
      </c>
      <c r="H414" s="30"/>
      <c r="I414" s="31"/>
      <c r="J414" s="1"/>
      <c r="K414" s="1"/>
    </row>
    <row r="415" spans="1:11" ht="12" x14ac:dyDescent="0.2">
      <c r="A415" s="160">
        <v>16</v>
      </c>
      <c r="B415" s="9"/>
      <c r="C415" s="10"/>
      <c r="D415" s="9"/>
      <c r="E415" s="95" t="s">
        <v>386</v>
      </c>
      <c r="F415" s="96"/>
      <c r="G415" s="267">
        <f>SUM(G416:G424)</f>
        <v>0</v>
      </c>
      <c r="H415" s="98" t="s">
        <v>574</v>
      </c>
      <c r="I415" s="99"/>
      <c r="J415" s="1"/>
      <c r="K415" s="1"/>
    </row>
    <row r="416" spans="1:11" ht="19.2" x14ac:dyDescent="0.25">
      <c r="A416" s="160"/>
      <c r="B416" s="9"/>
      <c r="C416" s="10"/>
      <c r="D416" s="9"/>
      <c r="E416" s="80" t="s">
        <v>387</v>
      </c>
      <c r="F416" s="79"/>
      <c r="G416" s="264">
        <f t="shared" si="20"/>
        <v>0</v>
      </c>
      <c r="H416" s="30"/>
      <c r="I416" s="31"/>
      <c r="J416" s="1"/>
      <c r="K416" s="1"/>
    </row>
    <row r="417" spans="1:11" ht="11.4" x14ac:dyDescent="0.25">
      <c r="A417" s="160"/>
      <c r="B417" s="9"/>
      <c r="C417" s="10"/>
      <c r="D417" s="9"/>
      <c r="E417" s="80" t="s">
        <v>388</v>
      </c>
      <c r="F417" s="79"/>
      <c r="G417" s="264">
        <f t="shared" si="20"/>
        <v>0</v>
      </c>
      <c r="H417" s="30"/>
      <c r="I417" s="31"/>
      <c r="J417" s="1"/>
      <c r="K417" s="1"/>
    </row>
    <row r="418" spans="1:11" ht="11.4" x14ac:dyDescent="0.25">
      <c r="A418" s="160"/>
      <c r="B418" s="9"/>
      <c r="C418" s="10"/>
      <c r="D418" s="9"/>
      <c r="E418" s="80" t="s">
        <v>389</v>
      </c>
      <c r="F418" s="79"/>
      <c r="G418" s="264">
        <f t="shared" si="20"/>
        <v>0</v>
      </c>
      <c r="H418" s="30"/>
      <c r="I418" s="31"/>
      <c r="J418" s="1"/>
      <c r="K418" s="1"/>
    </row>
    <row r="419" spans="1:11" ht="11.4" x14ac:dyDescent="0.25">
      <c r="A419" s="160"/>
      <c r="B419" s="9"/>
      <c r="C419" s="10"/>
      <c r="D419" s="9"/>
      <c r="E419" s="80" t="s">
        <v>390</v>
      </c>
      <c r="F419" s="79"/>
      <c r="G419" s="264">
        <f t="shared" si="20"/>
        <v>0</v>
      </c>
      <c r="H419" s="30"/>
      <c r="I419" s="31"/>
      <c r="J419" s="1"/>
      <c r="K419" s="1"/>
    </row>
    <row r="420" spans="1:11" ht="11.4" x14ac:dyDescent="0.25">
      <c r="A420" s="160"/>
      <c r="B420" s="9"/>
      <c r="C420" s="10"/>
      <c r="D420" s="9"/>
      <c r="E420" s="80" t="s">
        <v>391</v>
      </c>
      <c r="F420" s="79"/>
      <c r="G420" s="264">
        <f t="shared" si="20"/>
        <v>0</v>
      </c>
      <c r="H420" s="30"/>
      <c r="I420" s="31"/>
      <c r="J420" s="1"/>
      <c r="K420" s="1"/>
    </row>
    <row r="421" spans="1:11" ht="11.4" x14ac:dyDescent="0.25">
      <c r="A421" s="160"/>
      <c r="B421" s="9"/>
      <c r="C421" s="10"/>
      <c r="D421" s="9"/>
      <c r="E421" s="80" t="s">
        <v>392</v>
      </c>
      <c r="F421" s="79"/>
      <c r="G421" s="264">
        <f t="shared" si="20"/>
        <v>0</v>
      </c>
      <c r="H421" s="30"/>
      <c r="I421" s="31"/>
      <c r="J421" s="1"/>
      <c r="K421" s="1"/>
    </row>
    <row r="422" spans="1:11" ht="11.4" x14ac:dyDescent="0.2">
      <c r="A422" s="160"/>
      <c r="B422" s="9"/>
      <c r="C422" s="10"/>
      <c r="D422" s="9"/>
      <c r="E422" s="82" t="s">
        <v>393</v>
      </c>
      <c r="F422" s="79"/>
      <c r="G422" s="264">
        <f t="shared" si="20"/>
        <v>0</v>
      </c>
      <c r="H422" s="30"/>
      <c r="I422" s="31"/>
      <c r="J422" s="1"/>
      <c r="K422" s="1"/>
    </row>
    <row r="423" spans="1:11" ht="11.4" x14ac:dyDescent="0.2">
      <c r="A423" s="160"/>
      <c r="B423" s="9"/>
      <c r="C423" s="10"/>
      <c r="D423" s="9"/>
      <c r="E423" s="82" t="s">
        <v>394</v>
      </c>
      <c r="F423" s="79"/>
      <c r="G423" s="264">
        <f t="shared" si="20"/>
        <v>0</v>
      </c>
      <c r="H423" s="30"/>
      <c r="I423" s="31"/>
      <c r="J423" s="1"/>
      <c r="K423" s="1"/>
    </row>
    <row r="424" spans="1:11" ht="11.4" x14ac:dyDescent="0.2">
      <c r="A424" s="160"/>
      <c r="B424" s="9"/>
      <c r="C424" s="10"/>
      <c r="D424" s="9"/>
      <c r="E424" s="82" t="s">
        <v>395</v>
      </c>
      <c r="F424" s="79"/>
      <c r="G424" s="264">
        <f t="shared" si="20"/>
        <v>0</v>
      </c>
      <c r="H424" s="30"/>
      <c r="I424" s="31"/>
      <c r="J424" s="1"/>
      <c r="K424" s="1"/>
    </row>
    <row r="425" spans="1:11" ht="12" x14ac:dyDescent="0.2">
      <c r="A425" s="160">
        <v>7</v>
      </c>
      <c r="B425" s="9"/>
      <c r="C425" s="10"/>
      <c r="D425" s="9"/>
      <c r="E425" s="95" t="s">
        <v>396</v>
      </c>
      <c r="F425" s="96"/>
      <c r="G425" s="267">
        <f>SUM(G426:G434)</f>
        <v>0</v>
      </c>
      <c r="H425" s="98" t="s">
        <v>575</v>
      </c>
      <c r="I425" s="99"/>
      <c r="J425" s="1"/>
      <c r="K425" s="1"/>
    </row>
    <row r="426" spans="1:11" ht="11.4" x14ac:dyDescent="0.25">
      <c r="A426" s="160"/>
      <c r="B426" s="9"/>
      <c r="C426" s="10"/>
      <c r="D426" s="9"/>
      <c r="E426" s="80" t="s">
        <v>397</v>
      </c>
      <c r="F426" s="79"/>
      <c r="G426" s="264">
        <f t="shared" si="20"/>
        <v>0</v>
      </c>
      <c r="H426" s="30"/>
      <c r="I426" s="31"/>
      <c r="J426" s="1"/>
      <c r="K426" s="1"/>
    </row>
    <row r="427" spans="1:11" ht="19.2" x14ac:dyDescent="0.25">
      <c r="A427" s="160"/>
      <c r="B427" s="9"/>
      <c r="C427" s="10"/>
      <c r="D427" s="9"/>
      <c r="E427" s="80" t="s">
        <v>398</v>
      </c>
      <c r="F427" s="79"/>
      <c r="G427" s="264">
        <f t="shared" si="20"/>
        <v>0</v>
      </c>
      <c r="H427" s="30"/>
      <c r="I427" s="31"/>
      <c r="J427" s="1"/>
      <c r="K427" s="1"/>
    </row>
    <row r="428" spans="1:11" ht="28.8" x14ac:dyDescent="0.25">
      <c r="A428" s="160"/>
      <c r="B428" s="9"/>
      <c r="C428" s="10"/>
      <c r="D428" s="9"/>
      <c r="E428" s="80" t="s">
        <v>399</v>
      </c>
      <c r="F428" s="79"/>
      <c r="G428" s="264">
        <f t="shared" si="20"/>
        <v>0</v>
      </c>
      <c r="H428" s="30"/>
      <c r="I428" s="31"/>
      <c r="J428" s="1"/>
      <c r="K428" s="1"/>
    </row>
    <row r="429" spans="1:11" ht="11.4" x14ac:dyDescent="0.25">
      <c r="A429" s="160"/>
      <c r="B429" s="9"/>
      <c r="C429" s="10"/>
      <c r="D429" s="9"/>
      <c r="E429" s="84" t="s">
        <v>400</v>
      </c>
      <c r="F429" s="79"/>
      <c r="G429" s="264">
        <f t="shared" si="20"/>
        <v>0</v>
      </c>
      <c r="H429" s="30"/>
      <c r="I429" s="31"/>
      <c r="J429" s="1"/>
      <c r="K429" s="1"/>
    </row>
    <row r="430" spans="1:11" ht="11.4" x14ac:dyDescent="0.25">
      <c r="A430" s="160"/>
      <c r="B430" s="9"/>
      <c r="C430" s="10"/>
      <c r="D430" s="9"/>
      <c r="E430" s="84" t="s">
        <v>401</v>
      </c>
      <c r="F430" s="79"/>
      <c r="G430" s="264">
        <f t="shared" si="20"/>
        <v>0</v>
      </c>
      <c r="H430" s="30"/>
      <c r="I430" s="31"/>
      <c r="J430" s="1"/>
      <c r="K430" s="1"/>
    </row>
    <row r="431" spans="1:11" ht="11.4" x14ac:dyDescent="0.25">
      <c r="A431" s="160"/>
      <c r="B431" s="9"/>
      <c r="C431" s="10"/>
      <c r="D431" s="9"/>
      <c r="E431" s="84" t="s">
        <v>402</v>
      </c>
      <c r="F431" s="79"/>
      <c r="G431" s="264">
        <f t="shared" si="20"/>
        <v>0</v>
      </c>
      <c r="H431" s="30"/>
      <c r="I431" s="31"/>
      <c r="J431" s="1"/>
      <c r="K431" s="1"/>
    </row>
    <row r="432" spans="1:11" ht="11.4" x14ac:dyDescent="0.25">
      <c r="A432" s="160"/>
      <c r="B432" s="9"/>
      <c r="C432" s="10"/>
      <c r="D432" s="9"/>
      <c r="E432" s="80" t="s">
        <v>403</v>
      </c>
      <c r="F432" s="79"/>
      <c r="G432" s="264">
        <f t="shared" si="20"/>
        <v>0</v>
      </c>
      <c r="H432" s="30"/>
      <c r="I432" s="31"/>
      <c r="J432" s="1"/>
      <c r="K432" s="1"/>
    </row>
    <row r="433" spans="1:11" ht="11.4" x14ac:dyDescent="0.25">
      <c r="A433" s="160"/>
      <c r="B433" s="9"/>
      <c r="C433" s="10"/>
      <c r="D433" s="9"/>
      <c r="E433" s="80" t="s">
        <v>404</v>
      </c>
      <c r="F433" s="79"/>
      <c r="G433" s="264">
        <f t="shared" si="20"/>
        <v>0</v>
      </c>
      <c r="H433" s="30"/>
      <c r="I433" s="31"/>
      <c r="J433" s="1"/>
      <c r="K433" s="1"/>
    </row>
    <row r="434" spans="1:11" ht="11.4" x14ac:dyDescent="0.25">
      <c r="A434" s="160"/>
      <c r="B434" s="9"/>
      <c r="C434" s="10"/>
      <c r="D434" s="9"/>
      <c r="E434" s="80" t="s">
        <v>405</v>
      </c>
      <c r="F434" s="79"/>
      <c r="G434" s="264">
        <f t="shared" si="20"/>
        <v>0</v>
      </c>
      <c r="H434" s="30"/>
      <c r="I434" s="31"/>
      <c r="J434" s="1"/>
      <c r="K434" s="1"/>
    </row>
    <row r="435" spans="1:11" ht="12" x14ac:dyDescent="0.25">
      <c r="A435" s="160">
        <v>7</v>
      </c>
      <c r="B435" s="9"/>
      <c r="C435" s="10"/>
      <c r="D435" s="9"/>
      <c r="E435" s="100" t="s">
        <v>406</v>
      </c>
      <c r="F435" s="96"/>
      <c r="G435" s="267">
        <f>SUM(G436:G463)</f>
        <v>0</v>
      </c>
      <c r="H435" s="98" t="s">
        <v>576</v>
      </c>
      <c r="I435" s="99"/>
      <c r="J435" s="1"/>
      <c r="K435" s="1"/>
    </row>
    <row r="436" spans="1:11" ht="19.2" x14ac:dyDescent="0.25">
      <c r="A436" s="160"/>
      <c r="B436" s="9"/>
      <c r="C436" s="10"/>
      <c r="D436" s="9"/>
      <c r="E436" s="80" t="s">
        <v>407</v>
      </c>
      <c r="F436" s="79"/>
      <c r="G436" s="264">
        <f t="shared" si="20"/>
        <v>0</v>
      </c>
      <c r="H436" s="30"/>
      <c r="I436" s="31"/>
      <c r="J436" s="1"/>
      <c r="K436" s="1"/>
    </row>
    <row r="437" spans="1:11" ht="28.8" x14ac:dyDescent="0.25">
      <c r="A437" s="160"/>
      <c r="B437" s="9"/>
      <c r="C437" s="10"/>
      <c r="D437" s="9"/>
      <c r="E437" s="80" t="s">
        <v>408</v>
      </c>
      <c r="F437" s="79"/>
      <c r="G437" s="264">
        <f t="shared" si="20"/>
        <v>0</v>
      </c>
      <c r="H437" s="30"/>
      <c r="I437" s="31"/>
      <c r="J437" s="1"/>
      <c r="K437" s="1"/>
    </row>
    <row r="438" spans="1:11" ht="11.4" x14ac:dyDescent="0.25">
      <c r="A438" s="160"/>
      <c r="B438" s="9"/>
      <c r="C438" s="10"/>
      <c r="D438" s="9"/>
      <c r="E438" s="80" t="s">
        <v>409</v>
      </c>
      <c r="F438" s="79"/>
      <c r="G438" s="264">
        <f t="shared" si="20"/>
        <v>0</v>
      </c>
      <c r="H438" s="30"/>
      <c r="I438" s="31"/>
      <c r="J438" s="1"/>
      <c r="K438" s="1"/>
    </row>
    <row r="439" spans="1:11" ht="11.4" x14ac:dyDescent="0.25">
      <c r="A439" s="160"/>
      <c r="B439" s="9"/>
      <c r="C439" s="10"/>
      <c r="D439" s="9"/>
      <c r="E439" s="80" t="s">
        <v>410</v>
      </c>
      <c r="F439" s="79"/>
      <c r="G439" s="264">
        <f t="shared" si="20"/>
        <v>0</v>
      </c>
      <c r="H439" s="30"/>
      <c r="I439" s="31"/>
      <c r="J439" s="1"/>
      <c r="K439" s="1"/>
    </row>
    <row r="440" spans="1:11" ht="11.4" x14ac:dyDescent="0.25">
      <c r="A440" s="160"/>
      <c r="B440" s="9"/>
      <c r="C440" s="10"/>
      <c r="D440" s="9"/>
      <c r="E440" s="80" t="s">
        <v>411</v>
      </c>
      <c r="F440" s="79"/>
      <c r="G440" s="264">
        <f t="shared" si="20"/>
        <v>0</v>
      </c>
      <c r="H440" s="30"/>
      <c r="I440" s="31"/>
      <c r="J440" s="1"/>
      <c r="K440" s="1"/>
    </row>
    <row r="441" spans="1:11" ht="11.4" x14ac:dyDescent="0.25">
      <c r="A441" s="160"/>
      <c r="B441" s="9"/>
      <c r="C441" s="10"/>
      <c r="D441" s="9"/>
      <c r="E441" s="80" t="s">
        <v>412</v>
      </c>
      <c r="F441" s="79"/>
      <c r="G441" s="264">
        <f t="shared" si="20"/>
        <v>0</v>
      </c>
      <c r="H441" s="30"/>
      <c r="I441" s="31"/>
      <c r="J441" s="1"/>
      <c r="K441" s="1"/>
    </row>
    <row r="442" spans="1:11" ht="11.4" x14ac:dyDescent="0.25">
      <c r="A442" s="160"/>
      <c r="B442" s="9"/>
      <c r="C442" s="10"/>
      <c r="D442" s="9"/>
      <c r="E442" s="80" t="s">
        <v>413</v>
      </c>
      <c r="F442" s="79"/>
      <c r="G442" s="264">
        <f t="shared" si="20"/>
        <v>0</v>
      </c>
      <c r="H442" s="30"/>
      <c r="I442" s="31"/>
      <c r="J442" s="1"/>
      <c r="K442" s="1"/>
    </row>
    <row r="443" spans="1:11" ht="11.4" x14ac:dyDescent="0.25">
      <c r="A443" s="160"/>
      <c r="B443" s="9"/>
      <c r="C443" s="10"/>
      <c r="D443" s="9"/>
      <c r="E443" s="80" t="s">
        <v>414</v>
      </c>
      <c r="F443" s="79"/>
      <c r="G443" s="264">
        <f t="shared" si="20"/>
        <v>0</v>
      </c>
      <c r="H443" s="30"/>
      <c r="I443" s="31"/>
      <c r="J443" s="1"/>
      <c r="K443" s="1"/>
    </row>
    <row r="444" spans="1:11" ht="11.4" x14ac:dyDescent="0.25">
      <c r="A444" s="160"/>
      <c r="B444" s="9"/>
      <c r="C444" s="10"/>
      <c r="D444" s="9"/>
      <c r="E444" s="80" t="s">
        <v>415</v>
      </c>
      <c r="F444" s="79"/>
      <c r="G444" s="264">
        <f t="shared" si="20"/>
        <v>0</v>
      </c>
      <c r="H444" s="30"/>
      <c r="I444" s="31"/>
      <c r="J444" s="1"/>
      <c r="K444" s="1"/>
    </row>
    <row r="445" spans="1:11" ht="11.4" x14ac:dyDescent="0.25">
      <c r="A445" s="160"/>
      <c r="B445" s="9"/>
      <c r="C445" s="10"/>
      <c r="D445" s="9"/>
      <c r="E445" s="80" t="s">
        <v>416</v>
      </c>
      <c r="F445" s="79"/>
      <c r="G445" s="264">
        <f t="shared" si="20"/>
        <v>0</v>
      </c>
      <c r="H445" s="30"/>
      <c r="I445" s="31"/>
      <c r="J445" s="1"/>
      <c r="K445" s="1"/>
    </row>
    <row r="446" spans="1:11" ht="11.4" x14ac:dyDescent="0.25">
      <c r="A446" s="160"/>
      <c r="B446" s="9"/>
      <c r="C446" s="10"/>
      <c r="D446" s="9"/>
      <c r="E446" s="80" t="s">
        <v>417</v>
      </c>
      <c r="F446" s="79"/>
      <c r="G446" s="264">
        <f t="shared" si="20"/>
        <v>0</v>
      </c>
      <c r="H446" s="30"/>
      <c r="I446" s="31"/>
      <c r="J446" s="1"/>
      <c r="K446" s="1"/>
    </row>
    <row r="447" spans="1:11" ht="11.4" x14ac:dyDescent="0.25">
      <c r="A447" s="160"/>
      <c r="B447" s="9"/>
      <c r="C447" s="10"/>
      <c r="D447" s="9"/>
      <c r="E447" s="80" t="s">
        <v>418</v>
      </c>
      <c r="F447" s="79"/>
      <c r="G447" s="264">
        <f t="shared" si="20"/>
        <v>0</v>
      </c>
      <c r="H447" s="30"/>
      <c r="I447" s="31"/>
      <c r="J447" s="1"/>
      <c r="K447" s="1"/>
    </row>
    <row r="448" spans="1:11" ht="11.4" x14ac:dyDescent="0.25">
      <c r="A448" s="160"/>
      <c r="B448" s="9"/>
      <c r="C448" s="10"/>
      <c r="D448" s="9"/>
      <c r="E448" s="80" t="s">
        <v>419</v>
      </c>
      <c r="F448" s="79"/>
      <c r="G448" s="264">
        <f t="shared" si="20"/>
        <v>0</v>
      </c>
      <c r="H448" s="30"/>
      <c r="I448" s="31"/>
      <c r="J448" s="1"/>
      <c r="K448" s="1"/>
    </row>
    <row r="449" spans="1:11" ht="11.4" x14ac:dyDescent="0.25">
      <c r="A449" s="160"/>
      <c r="B449" s="9"/>
      <c r="C449" s="10"/>
      <c r="D449" s="9"/>
      <c r="E449" s="80" t="s">
        <v>420</v>
      </c>
      <c r="F449" s="79"/>
      <c r="G449" s="264">
        <f t="shared" si="20"/>
        <v>0</v>
      </c>
      <c r="H449" s="30"/>
      <c r="I449" s="31"/>
      <c r="J449" s="1"/>
      <c r="K449" s="1"/>
    </row>
    <row r="450" spans="1:11" ht="11.4" x14ac:dyDescent="0.25">
      <c r="A450" s="160"/>
      <c r="B450" s="9"/>
      <c r="C450" s="10"/>
      <c r="D450" s="9"/>
      <c r="E450" s="80" t="s">
        <v>421</v>
      </c>
      <c r="F450" s="79"/>
      <c r="G450" s="264">
        <f t="shared" si="20"/>
        <v>0</v>
      </c>
      <c r="H450" s="30"/>
      <c r="I450" s="31"/>
      <c r="J450" s="1"/>
      <c r="K450" s="1"/>
    </row>
    <row r="451" spans="1:11" ht="11.4" x14ac:dyDescent="0.25">
      <c r="A451" s="160"/>
      <c r="B451" s="9"/>
      <c r="C451" s="10"/>
      <c r="D451" s="9"/>
      <c r="E451" s="80" t="s">
        <v>422</v>
      </c>
      <c r="F451" s="79"/>
      <c r="G451" s="264">
        <f t="shared" si="20"/>
        <v>0</v>
      </c>
      <c r="H451" s="30"/>
      <c r="I451" s="31"/>
      <c r="J451" s="1"/>
      <c r="K451" s="1"/>
    </row>
    <row r="452" spans="1:11" ht="11.4" x14ac:dyDescent="0.25">
      <c r="A452" s="160"/>
      <c r="B452" s="9"/>
      <c r="C452" s="10"/>
      <c r="D452" s="9"/>
      <c r="E452" s="80" t="s">
        <v>423</v>
      </c>
      <c r="F452" s="79"/>
      <c r="G452" s="264">
        <f t="shared" si="20"/>
        <v>0</v>
      </c>
      <c r="H452" s="30"/>
      <c r="I452" s="31"/>
      <c r="J452" s="1"/>
      <c r="K452" s="1"/>
    </row>
    <row r="453" spans="1:11" ht="11.4" x14ac:dyDescent="0.25">
      <c r="A453" s="160"/>
      <c r="B453" s="9"/>
      <c r="C453" s="10"/>
      <c r="D453" s="9"/>
      <c r="E453" s="80" t="s">
        <v>424</v>
      </c>
      <c r="F453" s="79"/>
      <c r="G453" s="264">
        <f t="shared" si="20"/>
        <v>0</v>
      </c>
      <c r="H453" s="30"/>
      <c r="I453" s="31"/>
      <c r="J453" s="1"/>
      <c r="K453" s="1"/>
    </row>
    <row r="454" spans="1:11" ht="11.4" x14ac:dyDescent="0.25">
      <c r="A454" s="160"/>
      <c r="B454" s="9"/>
      <c r="C454" s="10"/>
      <c r="D454" s="9"/>
      <c r="E454" s="80" t="s">
        <v>425</v>
      </c>
      <c r="F454" s="79"/>
      <c r="G454" s="264">
        <f t="shared" si="20"/>
        <v>0</v>
      </c>
      <c r="H454" s="30"/>
      <c r="I454" s="31"/>
      <c r="J454" s="1"/>
      <c r="K454" s="1"/>
    </row>
    <row r="455" spans="1:11" ht="11.4" x14ac:dyDescent="0.25">
      <c r="A455" s="160"/>
      <c r="B455" s="9"/>
      <c r="C455" s="10"/>
      <c r="D455" s="9"/>
      <c r="E455" s="80" t="s">
        <v>426</v>
      </c>
      <c r="F455" s="79"/>
      <c r="G455" s="264">
        <f t="shared" si="20"/>
        <v>0</v>
      </c>
      <c r="H455" s="30"/>
      <c r="I455" s="31"/>
      <c r="J455" s="1"/>
      <c r="K455" s="1"/>
    </row>
    <row r="456" spans="1:11" ht="28.8" x14ac:dyDescent="0.25">
      <c r="A456" s="160"/>
      <c r="B456" s="9"/>
      <c r="C456" s="10"/>
      <c r="D456" s="9"/>
      <c r="E456" s="80" t="s">
        <v>427</v>
      </c>
      <c r="F456" s="79"/>
      <c r="G456" s="264">
        <f t="shared" si="20"/>
        <v>0</v>
      </c>
      <c r="H456" s="30"/>
      <c r="I456" s="31"/>
      <c r="J456" s="1"/>
      <c r="K456" s="1"/>
    </row>
    <row r="457" spans="1:11" ht="11.4" x14ac:dyDescent="0.25">
      <c r="A457" s="160"/>
      <c r="B457" s="9"/>
      <c r="C457" s="10"/>
      <c r="D457" s="9"/>
      <c r="E457" s="80" t="s">
        <v>428</v>
      </c>
      <c r="F457" s="79"/>
      <c r="G457" s="264">
        <f t="shared" si="20"/>
        <v>0</v>
      </c>
      <c r="H457" s="30"/>
      <c r="I457" s="31"/>
      <c r="J457" s="1"/>
      <c r="K457" s="1"/>
    </row>
    <row r="458" spans="1:11" ht="11.4" x14ac:dyDescent="0.25">
      <c r="A458" s="160"/>
      <c r="B458" s="9"/>
      <c r="C458" s="10"/>
      <c r="D458" s="9"/>
      <c r="E458" s="80" t="s">
        <v>429</v>
      </c>
      <c r="F458" s="79"/>
      <c r="G458" s="264">
        <f t="shared" si="20"/>
        <v>0</v>
      </c>
      <c r="H458" s="30"/>
      <c r="I458" s="31"/>
      <c r="J458" s="1"/>
      <c r="K458" s="1"/>
    </row>
    <row r="459" spans="1:11" ht="11.4" x14ac:dyDescent="0.25">
      <c r="A459" s="160"/>
      <c r="B459" s="9"/>
      <c r="C459" s="10"/>
      <c r="D459" s="9"/>
      <c r="E459" s="80" t="s">
        <v>430</v>
      </c>
      <c r="F459" s="79"/>
      <c r="G459" s="264">
        <f t="shared" si="20"/>
        <v>0</v>
      </c>
      <c r="H459" s="30"/>
      <c r="I459" s="31"/>
      <c r="J459" s="1"/>
      <c r="K459" s="1"/>
    </row>
    <row r="460" spans="1:11" ht="11.4" x14ac:dyDescent="0.25">
      <c r="A460" s="160"/>
      <c r="B460" s="9"/>
      <c r="C460" s="10"/>
      <c r="D460" s="9"/>
      <c r="E460" s="80" t="s">
        <v>431</v>
      </c>
      <c r="F460" s="79"/>
      <c r="G460" s="264">
        <f t="shared" si="20"/>
        <v>0</v>
      </c>
      <c r="H460" s="30"/>
      <c r="I460" s="31"/>
      <c r="J460" s="1"/>
      <c r="K460" s="1"/>
    </row>
    <row r="461" spans="1:11" ht="11.4" x14ac:dyDescent="0.25">
      <c r="A461" s="160"/>
      <c r="B461" s="9"/>
      <c r="C461" s="10"/>
      <c r="D461" s="9"/>
      <c r="E461" s="80" t="s">
        <v>432</v>
      </c>
      <c r="F461" s="79"/>
      <c r="G461" s="264">
        <f t="shared" si="20"/>
        <v>0</v>
      </c>
      <c r="H461" s="30"/>
      <c r="I461" s="31"/>
      <c r="J461" s="1"/>
      <c r="K461" s="1"/>
    </row>
    <row r="462" spans="1:11" ht="11.4" x14ac:dyDescent="0.25">
      <c r="A462" s="160"/>
      <c r="B462" s="9"/>
      <c r="C462" s="10"/>
      <c r="D462" s="9"/>
      <c r="E462" s="80" t="s">
        <v>433</v>
      </c>
      <c r="F462" s="79"/>
      <c r="G462" s="264">
        <f t="shared" si="20"/>
        <v>0</v>
      </c>
      <c r="H462" s="30"/>
      <c r="I462" s="31"/>
      <c r="J462" s="1"/>
      <c r="K462" s="1"/>
    </row>
    <row r="463" spans="1:11" ht="11.4" x14ac:dyDescent="0.25">
      <c r="A463" s="160"/>
      <c r="B463" s="9"/>
      <c r="C463" s="10"/>
      <c r="D463" s="9"/>
      <c r="E463" s="80" t="s">
        <v>434</v>
      </c>
      <c r="F463" s="79"/>
      <c r="G463" s="264">
        <f t="shared" si="20"/>
        <v>0</v>
      </c>
      <c r="H463" s="30"/>
      <c r="I463" s="31"/>
      <c r="J463" s="1"/>
      <c r="K463" s="1"/>
    </row>
    <row r="464" spans="1:11" ht="12" x14ac:dyDescent="0.2">
      <c r="A464" s="160">
        <v>7</v>
      </c>
      <c r="B464" s="9"/>
      <c r="C464" s="10"/>
      <c r="D464" s="9"/>
      <c r="E464" s="95" t="s">
        <v>435</v>
      </c>
      <c r="F464" s="96"/>
      <c r="G464" s="267">
        <f>SUM(G465:G495)</f>
        <v>0</v>
      </c>
      <c r="H464" s="98" t="s">
        <v>577</v>
      </c>
      <c r="I464" s="99"/>
      <c r="J464" s="1"/>
      <c r="K464" s="1"/>
    </row>
    <row r="465" spans="1:11" ht="11.4" x14ac:dyDescent="0.25">
      <c r="A465" s="160"/>
      <c r="B465" s="9"/>
      <c r="C465" s="10"/>
      <c r="D465" s="9"/>
      <c r="E465" s="84" t="s">
        <v>436</v>
      </c>
      <c r="F465" s="79"/>
      <c r="G465" s="264">
        <f t="shared" si="20"/>
        <v>0</v>
      </c>
      <c r="H465" s="30"/>
      <c r="I465" s="31"/>
      <c r="J465" s="1"/>
      <c r="K465" s="1"/>
    </row>
    <row r="466" spans="1:11" ht="11.4" x14ac:dyDescent="0.25">
      <c r="A466" s="160"/>
      <c r="B466" s="9"/>
      <c r="C466" s="10"/>
      <c r="D466" s="9"/>
      <c r="E466" s="84" t="s">
        <v>437</v>
      </c>
      <c r="F466" s="79"/>
      <c r="G466" s="264">
        <f t="shared" si="20"/>
        <v>0</v>
      </c>
      <c r="H466" s="30"/>
      <c r="I466" s="31"/>
      <c r="J466" s="1"/>
      <c r="K466" s="1"/>
    </row>
    <row r="467" spans="1:11" ht="28.8" x14ac:dyDescent="0.25">
      <c r="A467" s="160"/>
      <c r="B467" s="9"/>
      <c r="C467" s="10"/>
      <c r="D467" s="9"/>
      <c r="E467" s="84" t="s">
        <v>438</v>
      </c>
      <c r="F467" s="79"/>
      <c r="G467" s="264">
        <f t="shared" si="20"/>
        <v>0</v>
      </c>
      <c r="H467" s="30"/>
      <c r="I467" s="31"/>
      <c r="J467" s="1"/>
      <c r="K467" s="1"/>
    </row>
    <row r="468" spans="1:11" ht="11.4" x14ac:dyDescent="0.25">
      <c r="A468" s="160"/>
      <c r="B468" s="9"/>
      <c r="C468" s="10"/>
      <c r="D468" s="9"/>
      <c r="E468" s="80" t="s">
        <v>439</v>
      </c>
      <c r="F468" s="79"/>
      <c r="G468" s="264">
        <f t="shared" si="20"/>
        <v>0</v>
      </c>
      <c r="H468" s="30"/>
      <c r="I468" s="31"/>
      <c r="J468" s="1"/>
      <c r="K468" s="1"/>
    </row>
    <row r="469" spans="1:11" ht="11.4" x14ac:dyDescent="0.25">
      <c r="A469" s="160"/>
      <c r="B469" s="9"/>
      <c r="C469" s="10"/>
      <c r="D469" s="9"/>
      <c r="E469" s="80" t="s">
        <v>440</v>
      </c>
      <c r="F469" s="79"/>
      <c r="G469" s="264">
        <f t="shared" si="20"/>
        <v>0</v>
      </c>
      <c r="H469" s="30"/>
      <c r="I469" s="31"/>
      <c r="J469" s="1"/>
      <c r="K469" s="1"/>
    </row>
    <row r="470" spans="1:11" ht="11.4" x14ac:dyDescent="0.25">
      <c r="A470" s="160"/>
      <c r="B470" s="9"/>
      <c r="C470" s="10"/>
      <c r="D470" s="9"/>
      <c r="E470" s="80" t="s">
        <v>441</v>
      </c>
      <c r="F470" s="79"/>
      <c r="G470" s="264">
        <f t="shared" si="20"/>
        <v>0</v>
      </c>
      <c r="H470" s="30"/>
      <c r="I470" s="31"/>
      <c r="J470" s="1"/>
      <c r="K470" s="1"/>
    </row>
    <row r="471" spans="1:11" ht="11.4" x14ac:dyDescent="0.25">
      <c r="A471" s="160"/>
      <c r="B471" s="9"/>
      <c r="C471" s="10"/>
      <c r="D471" s="9"/>
      <c r="E471" s="80" t="s">
        <v>442</v>
      </c>
      <c r="F471" s="79"/>
      <c r="G471" s="264">
        <f t="shared" si="20"/>
        <v>0</v>
      </c>
      <c r="H471" s="30"/>
      <c r="I471" s="31"/>
      <c r="J471" s="1"/>
      <c r="K471" s="1"/>
    </row>
    <row r="472" spans="1:11" ht="11.4" x14ac:dyDescent="0.25">
      <c r="A472" s="160"/>
      <c r="B472" s="9"/>
      <c r="C472" s="10"/>
      <c r="D472" s="9"/>
      <c r="E472" s="80" t="s">
        <v>443</v>
      </c>
      <c r="F472" s="79"/>
      <c r="G472" s="264">
        <f t="shared" si="20"/>
        <v>0</v>
      </c>
      <c r="H472" s="30"/>
      <c r="I472" s="31"/>
      <c r="J472" s="1"/>
      <c r="K472" s="1"/>
    </row>
    <row r="473" spans="1:11" ht="11.4" x14ac:dyDescent="0.25">
      <c r="A473" s="160"/>
      <c r="B473" s="9"/>
      <c r="C473" s="10"/>
      <c r="D473" s="9"/>
      <c r="E473" s="80" t="s">
        <v>444</v>
      </c>
      <c r="F473" s="79"/>
      <c r="G473" s="264">
        <f t="shared" si="20"/>
        <v>0</v>
      </c>
      <c r="H473" s="30"/>
      <c r="I473" s="31"/>
      <c r="J473" s="1"/>
      <c r="K473" s="1"/>
    </row>
    <row r="474" spans="1:11" ht="11.4" x14ac:dyDescent="0.25">
      <c r="A474" s="160"/>
      <c r="B474" s="9"/>
      <c r="C474" s="10"/>
      <c r="D474" s="9"/>
      <c r="E474" s="80" t="s">
        <v>445</v>
      </c>
      <c r="F474" s="79"/>
      <c r="G474" s="264">
        <f t="shared" si="20"/>
        <v>0</v>
      </c>
      <c r="H474" s="30"/>
      <c r="I474" s="31"/>
      <c r="J474" s="1"/>
      <c r="K474" s="1"/>
    </row>
    <row r="475" spans="1:11" ht="11.4" x14ac:dyDescent="0.25">
      <c r="A475" s="160"/>
      <c r="B475" s="9"/>
      <c r="C475" s="10"/>
      <c r="D475" s="9"/>
      <c r="E475" s="80" t="s">
        <v>446</v>
      </c>
      <c r="F475" s="79"/>
      <c r="G475" s="264">
        <f t="shared" si="20"/>
        <v>0</v>
      </c>
      <c r="H475" s="30"/>
      <c r="I475" s="31"/>
      <c r="J475" s="1"/>
      <c r="K475" s="1"/>
    </row>
    <row r="476" spans="1:11" ht="11.4" x14ac:dyDescent="0.25">
      <c r="A476" s="160"/>
      <c r="B476" s="9"/>
      <c r="C476" s="10"/>
      <c r="D476" s="9"/>
      <c r="E476" s="80" t="s">
        <v>447</v>
      </c>
      <c r="F476" s="79"/>
      <c r="G476" s="264">
        <f t="shared" si="20"/>
        <v>0</v>
      </c>
      <c r="H476" s="30"/>
      <c r="I476" s="31"/>
      <c r="J476" s="1"/>
      <c r="K476" s="1"/>
    </row>
    <row r="477" spans="1:11" ht="11.4" x14ac:dyDescent="0.25">
      <c r="A477" s="160"/>
      <c r="B477" s="9"/>
      <c r="C477" s="10"/>
      <c r="D477" s="9"/>
      <c r="E477" s="80" t="s">
        <v>448</v>
      </c>
      <c r="F477" s="79"/>
      <c r="G477" s="264">
        <f t="shared" si="20"/>
        <v>0</v>
      </c>
      <c r="H477" s="30"/>
      <c r="I477" s="31"/>
      <c r="J477" s="1"/>
      <c r="K477" s="1"/>
    </row>
    <row r="478" spans="1:11" ht="11.4" x14ac:dyDescent="0.25">
      <c r="A478" s="160"/>
      <c r="B478" s="9"/>
      <c r="C478" s="10"/>
      <c r="D478" s="9"/>
      <c r="E478" s="80" t="s">
        <v>449</v>
      </c>
      <c r="F478" s="79"/>
      <c r="G478" s="264">
        <f t="shared" si="20"/>
        <v>0</v>
      </c>
      <c r="H478" s="30"/>
      <c r="I478" s="31"/>
      <c r="J478" s="1"/>
      <c r="K478" s="1"/>
    </row>
    <row r="479" spans="1:11" ht="11.4" x14ac:dyDescent="0.25">
      <c r="A479" s="160"/>
      <c r="B479" s="9"/>
      <c r="C479" s="10"/>
      <c r="D479" s="9"/>
      <c r="E479" s="80" t="s">
        <v>450</v>
      </c>
      <c r="F479" s="79"/>
      <c r="G479" s="264">
        <f t="shared" si="20"/>
        <v>0</v>
      </c>
      <c r="H479" s="30"/>
      <c r="I479" s="31"/>
      <c r="J479" s="1"/>
      <c r="K479" s="1"/>
    </row>
    <row r="480" spans="1:11" ht="11.4" x14ac:dyDescent="0.25">
      <c r="A480" s="160"/>
      <c r="B480" s="9"/>
      <c r="C480" s="10"/>
      <c r="D480" s="9"/>
      <c r="E480" s="80" t="s">
        <v>451</v>
      </c>
      <c r="F480" s="79"/>
      <c r="G480" s="264">
        <f t="shared" si="20"/>
        <v>0</v>
      </c>
      <c r="H480" s="30"/>
      <c r="I480" s="31"/>
      <c r="J480" s="1"/>
      <c r="K480" s="1"/>
    </row>
    <row r="481" spans="1:11" ht="19.2" x14ac:dyDescent="0.25">
      <c r="A481" s="160"/>
      <c r="B481" s="9"/>
      <c r="C481" s="10"/>
      <c r="D481" s="9"/>
      <c r="E481" s="84" t="s">
        <v>452</v>
      </c>
      <c r="F481" s="79"/>
      <c r="G481" s="264">
        <f t="shared" si="20"/>
        <v>0</v>
      </c>
      <c r="H481" s="30"/>
      <c r="I481" s="31"/>
      <c r="J481" s="1"/>
      <c r="K481" s="1"/>
    </row>
    <row r="482" spans="1:11" ht="11.4" x14ac:dyDescent="0.25">
      <c r="A482" s="160"/>
      <c r="B482" s="9"/>
      <c r="C482" s="10"/>
      <c r="D482" s="9"/>
      <c r="E482" s="80" t="s">
        <v>453</v>
      </c>
      <c r="F482" s="79"/>
      <c r="G482" s="264">
        <f t="shared" si="20"/>
        <v>0</v>
      </c>
      <c r="H482" s="30"/>
      <c r="I482" s="31"/>
      <c r="J482" s="1"/>
      <c r="K482" s="1"/>
    </row>
    <row r="483" spans="1:11" ht="11.4" x14ac:dyDescent="0.25">
      <c r="A483" s="160"/>
      <c r="B483" s="9"/>
      <c r="C483" s="10"/>
      <c r="D483" s="9"/>
      <c r="E483" s="80" t="s">
        <v>454</v>
      </c>
      <c r="F483" s="79"/>
      <c r="G483" s="264">
        <f t="shared" si="20"/>
        <v>0</v>
      </c>
      <c r="H483" s="30"/>
      <c r="I483" s="31"/>
      <c r="J483" s="1"/>
      <c r="K483" s="1"/>
    </row>
    <row r="484" spans="1:11" ht="11.4" x14ac:dyDescent="0.25">
      <c r="A484" s="160"/>
      <c r="B484" s="9"/>
      <c r="C484" s="10"/>
      <c r="D484" s="9"/>
      <c r="E484" s="80" t="s">
        <v>455</v>
      </c>
      <c r="F484" s="79"/>
      <c r="G484" s="264">
        <f t="shared" si="20"/>
        <v>0</v>
      </c>
      <c r="H484" s="30"/>
      <c r="I484" s="31"/>
      <c r="J484" s="1"/>
      <c r="K484" s="1"/>
    </row>
    <row r="485" spans="1:11" ht="11.4" x14ac:dyDescent="0.25">
      <c r="A485" s="160"/>
      <c r="B485" s="9"/>
      <c r="C485" s="10"/>
      <c r="D485" s="9"/>
      <c r="E485" s="80" t="s">
        <v>456</v>
      </c>
      <c r="F485" s="79"/>
      <c r="G485" s="264">
        <f t="shared" si="20"/>
        <v>0</v>
      </c>
      <c r="H485" s="30"/>
      <c r="I485" s="31"/>
      <c r="J485" s="1"/>
      <c r="K485" s="1"/>
    </row>
    <row r="486" spans="1:11" ht="19.2" x14ac:dyDescent="0.25">
      <c r="A486" s="160"/>
      <c r="B486" s="9"/>
      <c r="C486" s="10"/>
      <c r="D486" s="9"/>
      <c r="E486" s="85" t="s">
        <v>457</v>
      </c>
      <c r="F486" s="79"/>
      <c r="G486" s="264">
        <f t="shared" si="20"/>
        <v>0</v>
      </c>
      <c r="H486" s="30"/>
      <c r="I486" s="31"/>
      <c r="J486" s="1"/>
      <c r="K486" s="1"/>
    </row>
    <row r="487" spans="1:11" ht="11.4" x14ac:dyDescent="0.25">
      <c r="A487" s="160"/>
      <c r="B487" s="9"/>
      <c r="C487" s="10"/>
      <c r="D487" s="9"/>
      <c r="E487" s="85" t="s">
        <v>458</v>
      </c>
      <c r="F487" s="79"/>
      <c r="G487" s="264">
        <f t="shared" si="20"/>
        <v>0</v>
      </c>
      <c r="H487" s="30"/>
      <c r="I487" s="31"/>
      <c r="J487" s="1"/>
      <c r="K487" s="1"/>
    </row>
    <row r="488" spans="1:11" ht="11.4" x14ac:dyDescent="0.25">
      <c r="A488" s="160"/>
      <c r="B488" s="9"/>
      <c r="C488" s="10"/>
      <c r="D488" s="9"/>
      <c r="E488" s="85" t="s">
        <v>459</v>
      </c>
      <c r="F488" s="79"/>
      <c r="G488" s="264">
        <f t="shared" si="20"/>
        <v>0</v>
      </c>
      <c r="H488" s="30"/>
      <c r="I488" s="31"/>
      <c r="J488" s="1"/>
      <c r="K488" s="1"/>
    </row>
    <row r="489" spans="1:11" ht="11.4" x14ac:dyDescent="0.25">
      <c r="A489" s="160"/>
      <c r="B489" s="9"/>
      <c r="C489" s="10"/>
      <c r="D489" s="9"/>
      <c r="E489" s="85" t="s">
        <v>460</v>
      </c>
      <c r="F489" s="79"/>
      <c r="G489" s="264">
        <f t="shared" si="20"/>
        <v>0</v>
      </c>
      <c r="H489" s="30"/>
      <c r="I489" s="31"/>
      <c r="J489" s="1"/>
      <c r="K489" s="1"/>
    </row>
    <row r="490" spans="1:11" ht="11.4" x14ac:dyDescent="0.25">
      <c r="A490" s="160"/>
      <c r="B490" s="9"/>
      <c r="C490" s="10"/>
      <c r="D490" s="9"/>
      <c r="E490" s="85" t="s">
        <v>461</v>
      </c>
      <c r="F490" s="79"/>
      <c r="G490" s="264">
        <f t="shared" si="20"/>
        <v>0</v>
      </c>
      <c r="H490" s="30"/>
      <c r="I490" s="31"/>
      <c r="J490" s="1"/>
      <c r="K490" s="1"/>
    </row>
    <row r="491" spans="1:11" ht="11.4" x14ac:dyDescent="0.25">
      <c r="A491" s="160"/>
      <c r="B491" s="9"/>
      <c r="C491" s="10"/>
      <c r="D491" s="9"/>
      <c r="E491" s="85" t="s">
        <v>462</v>
      </c>
      <c r="F491" s="79"/>
      <c r="G491" s="264">
        <f t="shared" si="20"/>
        <v>0</v>
      </c>
      <c r="H491" s="30"/>
      <c r="I491" s="31"/>
      <c r="J491" s="1"/>
      <c r="K491" s="1"/>
    </row>
    <row r="492" spans="1:11" ht="11.4" x14ac:dyDescent="0.25">
      <c r="A492" s="160"/>
      <c r="B492" s="9"/>
      <c r="C492" s="10"/>
      <c r="D492" s="9"/>
      <c r="E492" s="85" t="s">
        <v>463</v>
      </c>
      <c r="F492" s="79"/>
      <c r="G492" s="264">
        <f t="shared" si="20"/>
        <v>0</v>
      </c>
      <c r="H492" s="30"/>
      <c r="I492" s="31"/>
      <c r="J492" s="1"/>
      <c r="K492" s="1"/>
    </row>
    <row r="493" spans="1:11" ht="11.4" x14ac:dyDescent="0.25">
      <c r="A493" s="160"/>
      <c r="B493" s="9"/>
      <c r="C493" s="10"/>
      <c r="D493" s="9"/>
      <c r="E493" s="85" t="s">
        <v>464</v>
      </c>
      <c r="F493" s="79"/>
      <c r="G493" s="264">
        <f t="shared" si="20"/>
        <v>0</v>
      </c>
      <c r="H493" s="30"/>
      <c r="I493" s="31"/>
      <c r="J493" s="1"/>
      <c r="K493" s="1"/>
    </row>
    <row r="494" spans="1:11" ht="11.4" x14ac:dyDescent="0.25">
      <c r="A494" s="160"/>
      <c r="B494" s="9"/>
      <c r="C494" s="10"/>
      <c r="D494" s="9"/>
      <c r="E494" s="85" t="s">
        <v>465</v>
      </c>
      <c r="F494" s="79"/>
      <c r="G494" s="264">
        <f t="shared" si="20"/>
        <v>0</v>
      </c>
      <c r="H494" s="30"/>
      <c r="I494" s="31"/>
      <c r="J494" s="1"/>
      <c r="K494" s="1"/>
    </row>
    <row r="495" spans="1:11" ht="11.4" x14ac:dyDescent="0.25">
      <c r="A495" s="160"/>
      <c r="B495" s="9"/>
      <c r="C495" s="10"/>
      <c r="D495" s="9"/>
      <c r="E495" s="85" t="s">
        <v>466</v>
      </c>
      <c r="F495" s="79"/>
      <c r="G495" s="264">
        <f t="shared" si="20"/>
        <v>0</v>
      </c>
      <c r="H495" s="30"/>
      <c r="I495" s="31"/>
      <c r="J495" s="1"/>
      <c r="K495" s="1"/>
    </row>
    <row r="496" spans="1:11" ht="11.4" x14ac:dyDescent="0.25">
      <c r="A496" s="160"/>
      <c r="B496" s="9"/>
      <c r="C496" s="10"/>
      <c r="D496" s="9"/>
      <c r="E496" s="94"/>
      <c r="F496" s="79"/>
      <c r="G496" s="266"/>
      <c r="H496" s="30"/>
      <c r="I496" s="31"/>
      <c r="J496" s="1"/>
      <c r="K496" s="1"/>
    </row>
    <row r="497" spans="1:14" ht="13.2" x14ac:dyDescent="0.25">
      <c r="A497" s="160"/>
      <c r="B497" s="9"/>
      <c r="C497" s="10"/>
      <c r="D497" s="9"/>
      <c r="E497" s="92"/>
      <c r="F497" s="12"/>
      <c r="G497" s="264"/>
      <c r="H497" s="50"/>
      <c r="I497" s="33"/>
      <c r="J497" s="1"/>
      <c r="K497" s="1"/>
    </row>
    <row r="498" spans="1:14" ht="12" x14ac:dyDescent="0.25">
      <c r="A498" s="160"/>
      <c r="B498" s="9"/>
      <c r="C498" s="10"/>
      <c r="D498" s="9"/>
      <c r="E498" s="89" t="s">
        <v>139</v>
      </c>
      <c r="F498" s="12"/>
      <c r="G498" s="254">
        <f>+G499+G500+G501+G507+G534+G535+G536+G542+G570+G571+G572+G578+G602+G603+G604+G610+G647+G648+G649+G655+G502+G503+G504+G505+G506+G537+G538+G539+G540+G541+G573+G574+G575+G576+G577+G605+G606+G607+G608+G609+G650+G651+G652+G653+G654</f>
        <v>8478077.0099999998</v>
      </c>
      <c r="H498" s="27" t="s">
        <v>138</v>
      </c>
      <c r="I498" s="33"/>
      <c r="J498" s="1"/>
      <c r="K498" s="1"/>
    </row>
    <row r="499" spans="1:14" ht="11.4" x14ac:dyDescent="0.25">
      <c r="A499" s="160"/>
      <c r="B499" s="9"/>
      <c r="C499" s="10"/>
      <c r="D499" s="9"/>
      <c r="E499" s="94" t="s">
        <v>141</v>
      </c>
      <c r="F499" s="79"/>
      <c r="G499" s="255">
        <v>3437756.26</v>
      </c>
      <c r="H499" s="30" t="s">
        <v>140</v>
      </c>
      <c r="I499" s="112">
        <v>32</v>
      </c>
      <c r="J499" s="1"/>
      <c r="K499" s="1"/>
    </row>
    <row r="500" spans="1:14" ht="11.4" x14ac:dyDescent="0.25">
      <c r="A500" s="160"/>
      <c r="B500" s="9"/>
      <c r="C500" s="10"/>
      <c r="D500" s="9"/>
      <c r="E500" s="94" t="s">
        <v>141</v>
      </c>
      <c r="F500" s="79"/>
      <c r="G500" s="256">
        <v>0</v>
      </c>
      <c r="H500" s="30" t="s">
        <v>140</v>
      </c>
      <c r="I500" s="67">
        <v>33</v>
      </c>
      <c r="J500" s="1"/>
      <c r="K500" s="1"/>
    </row>
    <row r="501" spans="1:14" ht="11.4" x14ac:dyDescent="0.25">
      <c r="A501" s="160"/>
      <c r="B501" s="9"/>
      <c r="C501" s="10"/>
      <c r="D501" s="9"/>
      <c r="E501" s="94" t="s">
        <v>141</v>
      </c>
      <c r="F501" s="79"/>
      <c r="G501" s="257">
        <v>0</v>
      </c>
      <c r="H501" s="30" t="s">
        <v>140</v>
      </c>
      <c r="I501" s="72">
        <v>34</v>
      </c>
      <c r="J501" s="1"/>
      <c r="K501" s="1"/>
    </row>
    <row r="502" spans="1:14" ht="11.4" x14ac:dyDescent="0.25">
      <c r="A502" s="160"/>
      <c r="B502" s="9"/>
      <c r="C502" s="10"/>
      <c r="D502" s="9"/>
      <c r="E502" s="94" t="s">
        <v>141</v>
      </c>
      <c r="F502" s="79"/>
      <c r="G502" s="258">
        <v>0</v>
      </c>
      <c r="H502" s="30" t="s">
        <v>140</v>
      </c>
      <c r="I502" s="104">
        <v>35</v>
      </c>
      <c r="J502" s="1"/>
      <c r="K502" s="1"/>
    </row>
    <row r="503" spans="1:14" ht="11.4" x14ac:dyDescent="0.25">
      <c r="A503" s="160"/>
      <c r="B503" s="9"/>
      <c r="C503" s="10"/>
      <c r="D503" s="9"/>
      <c r="E503" s="94" t="s">
        <v>141</v>
      </c>
      <c r="F503" s="79"/>
      <c r="G503" s="259">
        <v>0</v>
      </c>
      <c r="H503" s="30" t="s">
        <v>140</v>
      </c>
      <c r="I503" s="191">
        <v>36</v>
      </c>
      <c r="J503" s="1"/>
      <c r="K503" s="1"/>
    </row>
    <row r="504" spans="1:14" ht="11.4" x14ac:dyDescent="0.25">
      <c r="A504" s="160"/>
      <c r="B504" s="9"/>
      <c r="C504" s="10"/>
      <c r="D504" s="9"/>
      <c r="E504" s="94" t="s">
        <v>141</v>
      </c>
      <c r="F504" s="79"/>
      <c r="G504" s="260">
        <v>0</v>
      </c>
      <c r="H504" s="30" t="s">
        <v>140</v>
      </c>
      <c r="I504" s="195">
        <v>37</v>
      </c>
      <c r="J504" s="1"/>
      <c r="K504" s="1"/>
    </row>
    <row r="505" spans="1:14" ht="11.4" x14ac:dyDescent="0.25">
      <c r="A505" s="160"/>
      <c r="B505" s="9"/>
      <c r="C505" s="10"/>
      <c r="D505" s="9"/>
      <c r="E505" s="94" t="s">
        <v>141</v>
      </c>
      <c r="F505" s="79"/>
      <c r="G505" s="261">
        <v>0</v>
      </c>
      <c r="H505" s="30" t="s">
        <v>140</v>
      </c>
      <c r="I505" s="199">
        <v>41</v>
      </c>
      <c r="J505" s="1"/>
      <c r="K505" s="1"/>
    </row>
    <row r="506" spans="1:14" ht="11.4" x14ac:dyDescent="0.25">
      <c r="A506" s="160"/>
      <c r="B506" s="9"/>
      <c r="C506" s="10"/>
      <c r="D506" s="9"/>
      <c r="E506" s="94" t="s">
        <v>141</v>
      </c>
      <c r="F506" s="79"/>
      <c r="G506" s="262">
        <v>0</v>
      </c>
      <c r="H506" s="30" t="s">
        <v>140</v>
      </c>
      <c r="I506" s="203">
        <v>42</v>
      </c>
      <c r="J506" s="1"/>
      <c r="K506" s="1"/>
    </row>
    <row r="507" spans="1:14" ht="12" x14ac:dyDescent="0.25">
      <c r="A507" s="160"/>
      <c r="B507" s="9"/>
      <c r="C507" s="10"/>
      <c r="D507" s="9"/>
      <c r="E507" s="94" t="s">
        <v>141</v>
      </c>
      <c r="F507" s="79"/>
      <c r="G507" s="263">
        <v>0</v>
      </c>
      <c r="H507" s="30" t="s">
        <v>140</v>
      </c>
      <c r="I507" s="207">
        <v>43</v>
      </c>
      <c r="J507" s="1"/>
      <c r="K507" s="138">
        <f>SUM(G509,G511:G514,G516:G524,G526:G532,G545:G546,G548:G551,G553:G556,G558,G560:G562,G564:G566,G568,G582:G588,G614:G620,G622:G624,G626,G632:G639,G641:G644,G628:G629,G657:G664,G600)</f>
        <v>8478077.0099999998</v>
      </c>
      <c r="L507" s="138">
        <f>+G498</f>
        <v>8478077.0099999998</v>
      </c>
      <c r="M507" s="138">
        <f>+K507-L507</f>
        <v>0</v>
      </c>
      <c r="N507" s="20"/>
    </row>
    <row r="508" spans="1:14" ht="12" x14ac:dyDescent="0.25">
      <c r="A508" s="160"/>
      <c r="B508" s="9"/>
      <c r="C508" s="10"/>
      <c r="D508" s="9"/>
      <c r="E508" s="148" t="s">
        <v>141</v>
      </c>
      <c r="F508" s="143"/>
      <c r="G508" s="265">
        <f>+G509+G510+G515+G525</f>
        <v>3437756.26</v>
      </c>
      <c r="H508" s="149"/>
      <c r="I508" s="150">
        <f>+G508-G499-G500-G501-G507</f>
        <v>0</v>
      </c>
      <c r="J508" s="1"/>
      <c r="K508" s="138"/>
      <c r="L508" s="138"/>
      <c r="M508" s="138"/>
    </row>
    <row r="509" spans="1:14" ht="12" x14ac:dyDescent="0.2">
      <c r="A509" s="160"/>
      <c r="B509" s="9"/>
      <c r="C509" s="10"/>
      <c r="D509" s="9"/>
      <c r="E509" s="86" t="s">
        <v>467</v>
      </c>
      <c r="F509" s="79"/>
      <c r="G509" s="269">
        <f t="shared" si="20"/>
        <v>0</v>
      </c>
      <c r="H509" s="30"/>
      <c r="I509" s="31"/>
      <c r="J509" s="1"/>
      <c r="K509" s="1"/>
    </row>
    <row r="510" spans="1:14" ht="12" x14ac:dyDescent="0.2">
      <c r="A510" s="160">
        <v>20</v>
      </c>
      <c r="B510" s="9"/>
      <c r="C510" s="10"/>
      <c r="D510" s="9"/>
      <c r="E510" s="95" t="s">
        <v>468</v>
      </c>
      <c r="F510" s="96"/>
      <c r="G510" s="267">
        <f>SUM(G511:G514)</f>
        <v>3437756.26</v>
      </c>
      <c r="H510" s="30"/>
      <c r="I510" s="31"/>
      <c r="J510" s="1"/>
      <c r="K510" s="1"/>
    </row>
    <row r="511" spans="1:14" ht="11.4" x14ac:dyDescent="0.25">
      <c r="A511" s="160"/>
      <c r="B511" s="9">
        <v>2</v>
      </c>
      <c r="C511" s="10">
        <v>1</v>
      </c>
      <c r="D511" s="9" t="s">
        <v>656</v>
      </c>
      <c r="E511" s="80" t="s">
        <v>657</v>
      </c>
      <c r="F511" s="79">
        <v>3437756.26</v>
      </c>
      <c r="G511" s="264">
        <f t="shared" si="20"/>
        <v>3437756.26</v>
      </c>
      <c r="H511" s="30"/>
      <c r="I511" s="31"/>
      <c r="J511" s="15"/>
      <c r="K511" s="1"/>
    </row>
    <row r="512" spans="1:14" ht="11.4" x14ac:dyDescent="0.25">
      <c r="A512" s="160"/>
      <c r="B512" s="9"/>
      <c r="C512" s="10"/>
      <c r="D512" s="9"/>
      <c r="E512" s="80" t="s">
        <v>469</v>
      </c>
      <c r="F512" s="79"/>
      <c r="G512" s="264">
        <f t="shared" si="20"/>
        <v>0</v>
      </c>
      <c r="H512" s="30"/>
      <c r="I512" s="31"/>
      <c r="J512" s="15"/>
      <c r="K512" s="1"/>
    </row>
    <row r="513" spans="1:11" ht="11.4" x14ac:dyDescent="0.25">
      <c r="A513" s="160"/>
      <c r="B513" s="9"/>
      <c r="C513" s="10"/>
      <c r="D513" s="9"/>
      <c r="E513" s="80" t="s">
        <v>470</v>
      </c>
      <c r="F513" s="79"/>
      <c r="G513" s="264">
        <f t="shared" si="20"/>
        <v>0</v>
      </c>
      <c r="H513" s="30"/>
      <c r="I513" s="31"/>
      <c r="J513" s="1"/>
      <c r="K513" s="1"/>
    </row>
    <row r="514" spans="1:11" ht="11.4" x14ac:dyDescent="0.25">
      <c r="A514" s="160"/>
      <c r="B514" s="9"/>
      <c r="C514" s="10"/>
      <c r="D514" s="9"/>
      <c r="E514" s="80" t="s">
        <v>471</v>
      </c>
      <c r="F514" s="79"/>
      <c r="G514" s="264">
        <f t="shared" si="20"/>
        <v>0</v>
      </c>
      <c r="H514" s="30"/>
      <c r="I514" s="31"/>
      <c r="J514" s="1"/>
      <c r="K514" s="1"/>
    </row>
    <row r="515" spans="1:11" ht="12" x14ac:dyDescent="0.25">
      <c r="A515" s="160">
        <v>20</v>
      </c>
      <c r="B515" s="9"/>
      <c r="C515" s="10"/>
      <c r="D515" s="9"/>
      <c r="E515" s="100" t="s">
        <v>472</v>
      </c>
      <c r="F515" s="96"/>
      <c r="G515" s="265">
        <f>SUM(G516:G524)</f>
        <v>0</v>
      </c>
      <c r="H515" s="30"/>
      <c r="I515" s="31"/>
      <c r="J515" s="1"/>
      <c r="K515" s="1"/>
    </row>
    <row r="516" spans="1:11" ht="11.4" x14ac:dyDescent="0.25">
      <c r="A516" s="160"/>
      <c r="B516" s="9"/>
      <c r="C516" s="10"/>
      <c r="D516" s="9"/>
      <c r="E516" s="80" t="s">
        <v>473</v>
      </c>
      <c r="F516" s="79"/>
      <c r="G516" s="264">
        <f t="shared" si="20"/>
        <v>0</v>
      </c>
      <c r="H516" s="30"/>
      <c r="I516" s="31"/>
      <c r="J516" s="1"/>
      <c r="K516" s="1"/>
    </row>
    <row r="517" spans="1:11" ht="11.4" x14ac:dyDescent="0.25">
      <c r="A517" s="160"/>
      <c r="B517" s="9"/>
      <c r="C517" s="10"/>
      <c r="D517" s="9"/>
      <c r="E517" s="80" t="s">
        <v>474</v>
      </c>
      <c r="F517" s="79"/>
      <c r="G517" s="264">
        <f t="shared" si="20"/>
        <v>0</v>
      </c>
      <c r="H517" s="30"/>
      <c r="I517" s="31"/>
      <c r="J517" s="1"/>
      <c r="K517" s="1"/>
    </row>
    <row r="518" spans="1:11" ht="11.4" x14ac:dyDescent="0.25">
      <c r="A518" s="160"/>
      <c r="B518" s="9"/>
      <c r="C518" s="10"/>
      <c r="D518" s="9"/>
      <c r="E518" s="80" t="s">
        <v>475</v>
      </c>
      <c r="F518" s="79"/>
      <c r="G518" s="264">
        <f t="shared" si="20"/>
        <v>0</v>
      </c>
      <c r="H518" s="30"/>
      <c r="I518" s="31"/>
      <c r="J518" s="1"/>
      <c r="K518" s="1"/>
    </row>
    <row r="519" spans="1:11" ht="11.4" x14ac:dyDescent="0.25">
      <c r="A519" s="160"/>
      <c r="B519" s="9"/>
      <c r="C519" s="10"/>
      <c r="D519" s="9"/>
      <c r="E519" s="80" t="s">
        <v>476</v>
      </c>
      <c r="F519" s="79"/>
      <c r="G519" s="264">
        <f t="shared" si="20"/>
        <v>0</v>
      </c>
      <c r="H519" s="30"/>
      <c r="I519" s="31"/>
      <c r="J519" s="1"/>
      <c r="K519" s="1"/>
    </row>
    <row r="520" spans="1:11" ht="11.4" x14ac:dyDescent="0.25">
      <c r="A520" s="160"/>
      <c r="B520" s="9"/>
      <c r="C520" s="10"/>
      <c r="D520" s="9"/>
      <c r="E520" s="80" t="s">
        <v>477</v>
      </c>
      <c r="F520" s="79"/>
      <c r="G520" s="264">
        <f t="shared" si="20"/>
        <v>0</v>
      </c>
      <c r="H520" s="30"/>
      <c r="I520" s="31"/>
      <c r="J520" s="1"/>
      <c r="K520" s="1"/>
    </row>
    <row r="521" spans="1:11" ht="11.4" x14ac:dyDescent="0.25">
      <c r="A521" s="160"/>
      <c r="B521" s="9"/>
      <c r="C521" s="10"/>
      <c r="D521" s="9"/>
      <c r="E521" s="80" t="s">
        <v>478</v>
      </c>
      <c r="F521" s="79"/>
      <c r="G521" s="264">
        <f t="shared" si="20"/>
        <v>0</v>
      </c>
      <c r="H521" s="30"/>
      <c r="I521" s="31"/>
      <c r="J521" s="1"/>
      <c r="K521" s="1"/>
    </row>
    <row r="522" spans="1:11" ht="11.4" x14ac:dyDescent="0.25">
      <c r="A522" s="160"/>
      <c r="B522" s="9"/>
      <c r="C522" s="10"/>
      <c r="D522" s="9"/>
      <c r="E522" s="80" t="s">
        <v>479</v>
      </c>
      <c r="F522" s="79"/>
      <c r="G522" s="264">
        <f t="shared" si="20"/>
        <v>0</v>
      </c>
      <c r="H522" s="30"/>
      <c r="I522" s="31"/>
      <c r="J522" s="1"/>
      <c r="K522" s="1"/>
    </row>
    <row r="523" spans="1:11" ht="11.4" x14ac:dyDescent="0.25">
      <c r="A523" s="160"/>
      <c r="B523" s="9"/>
      <c r="C523" s="10"/>
      <c r="D523" s="9"/>
      <c r="E523" s="80" t="s">
        <v>480</v>
      </c>
      <c r="F523" s="79"/>
      <c r="G523" s="264">
        <f t="shared" si="20"/>
        <v>0</v>
      </c>
      <c r="H523" s="30"/>
      <c r="I523" s="31"/>
      <c r="J523" s="1"/>
      <c r="K523" s="1"/>
    </row>
    <row r="524" spans="1:11" ht="11.4" x14ac:dyDescent="0.25">
      <c r="A524" s="160"/>
      <c r="B524" s="9"/>
      <c r="C524" s="10"/>
      <c r="D524" s="9"/>
      <c r="E524" s="80" t="s">
        <v>481</v>
      </c>
      <c r="F524" s="79"/>
      <c r="G524" s="264">
        <f t="shared" si="20"/>
        <v>0</v>
      </c>
      <c r="H524" s="30"/>
      <c r="I524" s="31"/>
      <c r="J524" s="1"/>
      <c r="K524" s="1"/>
    </row>
    <row r="525" spans="1:11" ht="12" x14ac:dyDescent="0.25">
      <c r="A525" s="160">
        <v>20</v>
      </c>
      <c r="B525" s="9"/>
      <c r="C525" s="10"/>
      <c r="D525" s="9"/>
      <c r="E525" s="100" t="s">
        <v>482</v>
      </c>
      <c r="F525" s="96"/>
      <c r="G525" s="265">
        <f>SUM(G526:G532)</f>
        <v>0</v>
      </c>
      <c r="H525" s="30"/>
      <c r="I525" s="31"/>
      <c r="J525" s="1"/>
      <c r="K525" s="1"/>
    </row>
    <row r="526" spans="1:11" ht="11.4" x14ac:dyDescent="0.25">
      <c r="A526" s="160"/>
      <c r="B526" s="9"/>
      <c r="C526" s="10"/>
      <c r="D526" s="9"/>
      <c r="E526" s="80" t="s">
        <v>483</v>
      </c>
      <c r="F526" s="79"/>
      <c r="G526" s="264">
        <f t="shared" si="20"/>
        <v>0</v>
      </c>
      <c r="H526" s="30"/>
      <c r="I526" s="31"/>
      <c r="J526" s="1"/>
      <c r="K526" s="1"/>
    </row>
    <row r="527" spans="1:11" ht="11.4" x14ac:dyDescent="0.25">
      <c r="A527" s="160"/>
      <c r="B527" s="9"/>
      <c r="C527" s="10"/>
      <c r="D527" s="9"/>
      <c r="E527" s="80" t="s">
        <v>484</v>
      </c>
      <c r="F527" s="79"/>
      <c r="G527" s="264">
        <f t="shared" si="20"/>
        <v>0</v>
      </c>
      <c r="H527" s="30"/>
      <c r="I527" s="31"/>
      <c r="J527" s="1"/>
      <c r="K527" s="1"/>
    </row>
    <row r="528" spans="1:11" ht="11.4" x14ac:dyDescent="0.25">
      <c r="A528" s="160"/>
      <c r="B528" s="9"/>
      <c r="C528" s="10"/>
      <c r="D528" s="9"/>
      <c r="E528" s="80" t="s">
        <v>485</v>
      </c>
      <c r="F528" s="79"/>
      <c r="G528" s="264">
        <f t="shared" si="20"/>
        <v>0</v>
      </c>
      <c r="H528" s="30"/>
      <c r="I528" s="31"/>
      <c r="J528" s="1"/>
      <c r="K528" s="1"/>
    </row>
    <row r="529" spans="1:11" ht="11.4" x14ac:dyDescent="0.25">
      <c r="A529" s="160"/>
      <c r="B529" s="9"/>
      <c r="C529" s="10"/>
      <c r="D529" s="9"/>
      <c r="E529" s="80" t="s">
        <v>486</v>
      </c>
      <c r="F529" s="79"/>
      <c r="G529" s="264">
        <f t="shared" si="20"/>
        <v>0</v>
      </c>
      <c r="H529" s="30"/>
      <c r="I529" s="31"/>
      <c r="J529" s="1"/>
      <c r="K529" s="1"/>
    </row>
    <row r="530" spans="1:11" ht="11.4" x14ac:dyDescent="0.25">
      <c r="A530" s="160"/>
      <c r="B530" s="9"/>
      <c r="C530" s="10"/>
      <c r="D530" s="9"/>
      <c r="E530" s="80" t="s">
        <v>487</v>
      </c>
      <c r="F530" s="79"/>
      <c r="G530" s="264">
        <f t="shared" si="20"/>
        <v>0</v>
      </c>
      <c r="H530" s="30"/>
      <c r="I530" s="31"/>
      <c r="J530" s="1"/>
      <c r="K530" s="1"/>
    </row>
    <row r="531" spans="1:11" ht="11.4" x14ac:dyDescent="0.25">
      <c r="A531" s="160"/>
      <c r="B531" s="9"/>
      <c r="C531" s="10"/>
      <c r="D531" s="9"/>
      <c r="E531" s="80" t="s">
        <v>488</v>
      </c>
      <c r="F531" s="79"/>
      <c r="G531" s="264">
        <f t="shared" si="20"/>
        <v>0</v>
      </c>
      <c r="H531" s="30"/>
      <c r="I531" s="31"/>
      <c r="J531" s="1"/>
      <c r="K531" s="1"/>
    </row>
    <row r="532" spans="1:11" ht="11.4" x14ac:dyDescent="0.25">
      <c r="A532" s="160"/>
      <c r="B532" s="9"/>
      <c r="C532" s="10"/>
      <c r="D532" s="9"/>
      <c r="E532" s="80" t="s">
        <v>489</v>
      </c>
      <c r="F532" s="79"/>
      <c r="G532" s="264">
        <f t="shared" si="20"/>
        <v>0</v>
      </c>
      <c r="H532" s="30"/>
      <c r="I532" s="31"/>
      <c r="J532" s="1"/>
      <c r="K532" s="1"/>
    </row>
    <row r="533" spans="1:11" ht="13.2" x14ac:dyDescent="0.25">
      <c r="A533" s="160"/>
      <c r="B533" s="9"/>
      <c r="C533" s="10"/>
      <c r="D533" s="9"/>
      <c r="E533" s="92"/>
      <c r="F533" s="12"/>
      <c r="G533" s="264"/>
      <c r="H533" s="50"/>
      <c r="I533" s="33"/>
      <c r="J533" s="1"/>
      <c r="K533" s="1"/>
    </row>
    <row r="534" spans="1:11" ht="20.399999999999999" x14ac:dyDescent="0.25">
      <c r="A534" s="160"/>
      <c r="B534" s="9"/>
      <c r="C534" s="10"/>
      <c r="D534" s="9"/>
      <c r="E534" s="94" t="s">
        <v>143</v>
      </c>
      <c r="F534" s="79"/>
      <c r="G534" s="255">
        <v>0</v>
      </c>
      <c r="H534" s="30" t="s">
        <v>142</v>
      </c>
      <c r="I534" s="112">
        <v>32</v>
      </c>
      <c r="J534" s="1"/>
      <c r="K534" s="1"/>
    </row>
    <row r="535" spans="1:11" ht="20.399999999999999" x14ac:dyDescent="0.25">
      <c r="A535" s="160"/>
      <c r="B535" s="9"/>
      <c r="C535" s="10"/>
      <c r="D535" s="9"/>
      <c r="E535" s="94" t="s">
        <v>143</v>
      </c>
      <c r="F535" s="79"/>
      <c r="G535" s="256">
        <v>0</v>
      </c>
      <c r="H535" s="30" t="s">
        <v>142</v>
      </c>
      <c r="I535" s="67">
        <v>33</v>
      </c>
      <c r="J535" s="1"/>
      <c r="K535" s="1"/>
    </row>
    <row r="536" spans="1:11" ht="20.399999999999999" x14ac:dyDescent="0.25">
      <c r="A536" s="160"/>
      <c r="B536" s="9"/>
      <c r="C536" s="10"/>
      <c r="D536" s="9"/>
      <c r="E536" s="94" t="s">
        <v>143</v>
      </c>
      <c r="F536" s="79"/>
      <c r="G536" s="257">
        <v>0</v>
      </c>
      <c r="H536" s="30" t="s">
        <v>142</v>
      </c>
      <c r="I536" s="72">
        <v>34</v>
      </c>
      <c r="J536" s="1"/>
      <c r="K536" s="1"/>
    </row>
    <row r="537" spans="1:11" ht="20.399999999999999" x14ac:dyDescent="0.25">
      <c r="A537" s="160"/>
      <c r="B537" s="9"/>
      <c r="C537" s="10"/>
      <c r="D537" s="9"/>
      <c r="E537" s="94" t="s">
        <v>143</v>
      </c>
      <c r="F537" s="79"/>
      <c r="G537" s="258">
        <v>0</v>
      </c>
      <c r="H537" s="30" t="s">
        <v>142</v>
      </c>
      <c r="I537" s="104">
        <v>35</v>
      </c>
      <c r="J537" s="1"/>
      <c r="K537" s="1"/>
    </row>
    <row r="538" spans="1:11" ht="20.399999999999999" x14ac:dyDescent="0.25">
      <c r="A538" s="160"/>
      <c r="B538" s="9"/>
      <c r="C538" s="10"/>
      <c r="D538" s="9"/>
      <c r="E538" s="94" t="s">
        <v>143</v>
      </c>
      <c r="F538" s="79"/>
      <c r="G538" s="259">
        <v>0</v>
      </c>
      <c r="H538" s="30" t="s">
        <v>142</v>
      </c>
      <c r="I538" s="191">
        <v>36</v>
      </c>
      <c r="J538" s="1"/>
      <c r="K538" s="1"/>
    </row>
    <row r="539" spans="1:11" ht="20.399999999999999" x14ac:dyDescent="0.25">
      <c r="A539" s="160"/>
      <c r="B539" s="9"/>
      <c r="C539" s="10"/>
      <c r="D539" s="9"/>
      <c r="E539" s="94" t="s">
        <v>143</v>
      </c>
      <c r="F539" s="79"/>
      <c r="G539" s="260">
        <v>0</v>
      </c>
      <c r="H539" s="30" t="s">
        <v>142</v>
      </c>
      <c r="I539" s="195">
        <v>37</v>
      </c>
      <c r="J539" s="1"/>
      <c r="K539" s="1"/>
    </row>
    <row r="540" spans="1:11" ht="20.399999999999999" x14ac:dyDescent="0.25">
      <c r="A540" s="160"/>
      <c r="B540" s="9"/>
      <c r="C540" s="10"/>
      <c r="D540" s="9"/>
      <c r="E540" s="94" t="s">
        <v>143</v>
      </c>
      <c r="F540" s="79"/>
      <c r="G540" s="261">
        <v>0</v>
      </c>
      <c r="H540" s="30" t="s">
        <v>142</v>
      </c>
      <c r="I540" s="199">
        <v>41</v>
      </c>
      <c r="J540" s="1"/>
      <c r="K540" s="1"/>
    </row>
    <row r="541" spans="1:11" ht="20.399999999999999" x14ac:dyDescent="0.25">
      <c r="A541" s="160"/>
      <c r="B541" s="9"/>
      <c r="C541" s="10"/>
      <c r="D541" s="9"/>
      <c r="E541" s="94" t="s">
        <v>143</v>
      </c>
      <c r="F541" s="79"/>
      <c r="G541" s="262">
        <v>0</v>
      </c>
      <c r="H541" s="30" t="s">
        <v>142</v>
      </c>
      <c r="I541" s="203">
        <v>42</v>
      </c>
      <c r="J541" s="1"/>
      <c r="K541" s="1"/>
    </row>
    <row r="542" spans="1:11" ht="20.399999999999999" x14ac:dyDescent="0.25">
      <c r="A542" s="160"/>
      <c r="B542" s="9"/>
      <c r="C542" s="10"/>
      <c r="D542" s="9"/>
      <c r="E542" s="94" t="s">
        <v>143</v>
      </c>
      <c r="F542" s="79"/>
      <c r="G542" s="263">
        <v>0</v>
      </c>
      <c r="H542" s="30" t="s">
        <v>142</v>
      </c>
      <c r="I542" s="207">
        <v>43</v>
      </c>
      <c r="J542" s="1"/>
      <c r="K542" s="1"/>
    </row>
    <row r="543" spans="1:11" ht="20.399999999999999" x14ac:dyDescent="0.25">
      <c r="A543" s="160"/>
      <c r="B543" s="9"/>
      <c r="C543" s="10"/>
      <c r="D543" s="9"/>
      <c r="E543" s="148" t="s">
        <v>143</v>
      </c>
      <c r="F543" s="143"/>
      <c r="G543" s="265">
        <f>+G544+G547+G552+G557+G559+G563+G567</f>
        <v>0</v>
      </c>
      <c r="H543" s="149"/>
      <c r="I543" s="150">
        <f>+G543-G542-G536-G535-G534</f>
        <v>0</v>
      </c>
      <c r="J543" s="1"/>
      <c r="K543" s="1"/>
    </row>
    <row r="544" spans="1:11" ht="12" x14ac:dyDescent="0.25">
      <c r="A544" s="160">
        <v>26</v>
      </c>
      <c r="B544" s="9"/>
      <c r="C544" s="10"/>
      <c r="D544" s="9"/>
      <c r="E544" s="100" t="s">
        <v>490</v>
      </c>
      <c r="F544" s="96"/>
      <c r="G544" s="265">
        <f>SUM(G545:G546)</f>
        <v>0</v>
      </c>
      <c r="H544" s="30"/>
      <c r="I544" s="31"/>
      <c r="J544" s="1"/>
      <c r="K544" s="1"/>
    </row>
    <row r="545" spans="1:11" ht="19.2" x14ac:dyDescent="0.25">
      <c r="A545" s="160"/>
      <c r="B545" s="9"/>
      <c r="C545" s="10"/>
      <c r="D545" s="9"/>
      <c r="E545" s="80" t="s">
        <v>491</v>
      </c>
      <c r="F545" s="79"/>
      <c r="G545" s="264">
        <f t="shared" si="20"/>
        <v>0</v>
      </c>
      <c r="H545" s="30"/>
      <c r="I545" s="31"/>
      <c r="J545" s="1"/>
      <c r="K545" s="1"/>
    </row>
    <row r="546" spans="1:11" ht="11.4" x14ac:dyDescent="0.25">
      <c r="A546" s="160"/>
      <c r="B546" s="9"/>
      <c r="C546" s="10"/>
      <c r="D546" s="9"/>
      <c r="E546" s="80" t="s">
        <v>492</v>
      </c>
      <c r="F546" s="79"/>
      <c r="G546" s="264">
        <f t="shared" si="20"/>
        <v>0</v>
      </c>
      <c r="H546" s="30"/>
      <c r="I546" s="31"/>
      <c r="J546" s="1"/>
      <c r="K546" s="1"/>
    </row>
    <row r="547" spans="1:11" ht="12" x14ac:dyDescent="0.25">
      <c r="A547" s="160">
        <v>26</v>
      </c>
      <c r="B547" s="9"/>
      <c r="C547" s="10"/>
      <c r="D547" s="9"/>
      <c r="E547" s="100" t="s">
        <v>493</v>
      </c>
      <c r="F547" s="96"/>
      <c r="G547" s="265">
        <f>SUM(G548:G551)</f>
        <v>0</v>
      </c>
      <c r="H547" s="30"/>
      <c r="I547" s="31"/>
      <c r="J547" s="1"/>
      <c r="K547" s="1"/>
    </row>
    <row r="548" spans="1:11" ht="11.4" x14ac:dyDescent="0.25">
      <c r="A548" s="160"/>
      <c r="B548" s="9"/>
      <c r="C548" s="10"/>
      <c r="D548" s="9"/>
      <c r="E548" s="80" t="s">
        <v>494</v>
      </c>
      <c r="F548" s="79"/>
      <c r="G548" s="264">
        <f t="shared" si="20"/>
        <v>0</v>
      </c>
      <c r="H548" s="30"/>
      <c r="I548" s="31"/>
      <c r="J548" s="1"/>
      <c r="K548" s="1"/>
    </row>
    <row r="549" spans="1:11" ht="11.4" x14ac:dyDescent="0.25">
      <c r="A549" s="160"/>
      <c r="B549" s="9"/>
      <c r="C549" s="10"/>
      <c r="D549" s="9"/>
      <c r="E549" s="80" t="s">
        <v>495</v>
      </c>
      <c r="F549" s="79"/>
      <c r="G549" s="264">
        <f t="shared" si="20"/>
        <v>0</v>
      </c>
      <c r="H549" s="30"/>
      <c r="I549" s="31"/>
      <c r="J549" s="1"/>
      <c r="K549" s="1"/>
    </row>
    <row r="550" spans="1:11" ht="11.4" x14ac:dyDescent="0.25">
      <c r="A550" s="160"/>
      <c r="B550" s="9"/>
      <c r="C550" s="10"/>
      <c r="D550" s="9"/>
      <c r="E550" s="80" t="s">
        <v>496</v>
      </c>
      <c r="F550" s="79"/>
      <c r="G550" s="264">
        <f t="shared" si="20"/>
        <v>0</v>
      </c>
      <c r="H550" s="30"/>
      <c r="I550" s="31"/>
      <c r="J550" s="1"/>
      <c r="K550" s="1"/>
    </row>
    <row r="551" spans="1:11" ht="11.4" x14ac:dyDescent="0.25">
      <c r="A551" s="160"/>
      <c r="B551" s="9"/>
      <c r="C551" s="10"/>
      <c r="D551" s="9"/>
      <c r="E551" s="80" t="s">
        <v>497</v>
      </c>
      <c r="F551" s="79"/>
      <c r="G551" s="264">
        <f t="shared" si="20"/>
        <v>0</v>
      </c>
      <c r="H551" s="30"/>
      <c r="I551" s="31"/>
      <c r="J551" s="1"/>
      <c r="K551" s="1"/>
    </row>
    <row r="552" spans="1:11" ht="12" x14ac:dyDescent="0.25">
      <c r="A552" s="160">
        <v>26</v>
      </c>
      <c r="B552" s="9"/>
      <c r="C552" s="10"/>
      <c r="D552" s="9"/>
      <c r="E552" s="100" t="s">
        <v>498</v>
      </c>
      <c r="F552" s="96"/>
      <c r="G552" s="265">
        <f>SUM(G553:G556)</f>
        <v>0</v>
      </c>
      <c r="H552" s="30"/>
      <c r="I552" s="31"/>
      <c r="J552" s="1"/>
      <c r="K552" s="1"/>
    </row>
    <row r="553" spans="1:11" ht="11.4" x14ac:dyDescent="0.25">
      <c r="A553" s="160"/>
      <c r="B553" s="9"/>
      <c r="C553" s="10"/>
      <c r="D553" s="9"/>
      <c r="E553" s="80" t="s">
        <v>499</v>
      </c>
      <c r="F553" s="79"/>
      <c r="G553" s="264">
        <f t="shared" si="20"/>
        <v>0</v>
      </c>
      <c r="H553" s="30"/>
      <c r="I553" s="31"/>
      <c r="J553" s="1"/>
      <c r="K553" s="1"/>
    </row>
    <row r="554" spans="1:11" ht="11.4" x14ac:dyDescent="0.25">
      <c r="A554" s="160"/>
      <c r="B554" s="9"/>
      <c r="C554" s="10"/>
      <c r="D554" s="9"/>
      <c r="E554" s="80" t="s">
        <v>500</v>
      </c>
      <c r="F554" s="79"/>
      <c r="G554" s="264">
        <f t="shared" si="20"/>
        <v>0</v>
      </c>
      <c r="H554" s="30"/>
      <c r="I554" s="31"/>
      <c r="J554" s="1"/>
      <c r="K554" s="1"/>
    </row>
    <row r="555" spans="1:11" ht="11.4" x14ac:dyDescent="0.25">
      <c r="A555" s="160"/>
      <c r="B555" s="9"/>
      <c r="C555" s="10"/>
      <c r="D555" s="9"/>
      <c r="E555" s="80" t="s">
        <v>501</v>
      </c>
      <c r="F555" s="79"/>
      <c r="G555" s="264">
        <f t="shared" si="20"/>
        <v>0</v>
      </c>
      <c r="H555" s="30"/>
      <c r="I555" s="31"/>
      <c r="J555" s="1"/>
      <c r="K555" s="1"/>
    </row>
    <row r="556" spans="1:11" ht="11.4" x14ac:dyDescent="0.25">
      <c r="A556" s="160"/>
      <c r="B556" s="9"/>
      <c r="C556" s="10"/>
      <c r="D556" s="9"/>
      <c r="E556" s="80" t="s">
        <v>502</v>
      </c>
      <c r="F556" s="79"/>
      <c r="G556" s="264">
        <f t="shared" si="20"/>
        <v>0</v>
      </c>
      <c r="H556" s="30"/>
      <c r="I556" s="31"/>
      <c r="J556" s="1"/>
      <c r="K556" s="1"/>
    </row>
    <row r="557" spans="1:11" ht="19.2" x14ac:dyDescent="0.25">
      <c r="A557" s="160">
        <v>26</v>
      </c>
      <c r="B557" s="9"/>
      <c r="C557" s="10"/>
      <c r="D557" s="9"/>
      <c r="E557" s="100" t="s">
        <v>503</v>
      </c>
      <c r="F557" s="96"/>
      <c r="G557" s="265">
        <f>+G558</f>
        <v>0</v>
      </c>
      <c r="H557" s="30"/>
      <c r="I557" s="31"/>
      <c r="J557" s="1"/>
      <c r="K557" s="1"/>
    </row>
    <row r="558" spans="1:11" ht="19.2" x14ac:dyDescent="0.25">
      <c r="A558" s="160"/>
      <c r="B558" s="9"/>
      <c r="C558" s="10"/>
      <c r="D558" s="9"/>
      <c r="E558" s="80" t="s">
        <v>504</v>
      </c>
      <c r="F558" s="79"/>
      <c r="G558" s="264">
        <f t="shared" si="20"/>
        <v>0</v>
      </c>
      <c r="H558" s="30"/>
      <c r="I558" s="31"/>
      <c r="J558" s="1"/>
      <c r="K558" s="1"/>
    </row>
    <row r="559" spans="1:11" ht="12" x14ac:dyDescent="0.25">
      <c r="A559" s="160">
        <v>18</v>
      </c>
      <c r="B559" s="9"/>
      <c r="C559" s="10"/>
      <c r="D559" s="9"/>
      <c r="E559" s="100" t="s">
        <v>505</v>
      </c>
      <c r="F559" s="96"/>
      <c r="G559" s="265">
        <f>SUM(G560:G562)</f>
        <v>0</v>
      </c>
      <c r="H559" s="30"/>
      <c r="I559" s="31"/>
      <c r="J559" s="1"/>
      <c r="K559" s="1"/>
    </row>
    <row r="560" spans="1:11" ht="11.4" x14ac:dyDescent="0.25">
      <c r="A560" s="160"/>
      <c r="B560" s="9"/>
      <c r="C560" s="10"/>
      <c r="D560" s="9"/>
      <c r="E560" s="80" t="s">
        <v>506</v>
      </c>
      <c r="F560" s="79"/>
      <c r="G560" s="264">
        <f t="shared" si="20"/>
        <v>0</v>
      </c>
      <c r="H560" s="30"/>
      <c r="I560" s="31"/>
      <c r="J560" s="1"/>
      <c r="K560" s="1"/>
    </row>
    <row r="561" spans="1:11" ht="11.4" x14ac:dyDescent="0.25">
      <c r="A561" s="160"/>
      <c r="B561" s="9"/>
      <c r="C561" s="10"/>
      <c r="D561" s="9"/>
      <c r="E561" s="80" t="s">
        <v>507</v>
      </c>
      <c r="F561" s="79"/>
      <c r="G561" s="264">
        <f t="shared" si="20"/>
        <v>0</v>
      </c>
      <c r="H561" s="30"/>
      <c r="I561" s="31"/>
      <c r="J561" s="1"/>
      <c r="K561" s="1"/>
    </row>
    <row r="562" spans="1:11" ht="11.4" x14ac:dyDescent="0.25">
      <c r="A562" s="160"/>
      <c r="B562" s="9"/>
      <c r="C562" s="10"/>
      <c r="D562" s="9"/>
      <c r="E562" s="80" t="s">
        <v>508</v>
      </c>
      <c r="F562" s="79"/>
      <c r="G562" s="264">
        <f t="shared" si="20"/>
        <v>0</v>
      </c>
      <c r="H562" s="30"/>
      <c r="I562" s="31"/>
      <c r="J562" s="1"/>
      <c r="K562" s="1"/>
    </row>
    <row r="563" spans="1:11" ht="12" x14ac:dyDescent="0.25">
      <c r="A563" s="160">
        <v>10</v>
      </c>
      <c r="B563" s="9"/>
      <c r="C563" s="10"/>
      <c r="D563" s="9"/>
      <c r="E563" s="100" t="s">
        <v>509</v>
      </c>
      <c r="F563" s="96"/>
      <c r="G563" s="265">
        <f>SUM(G564:G566)</f>
        <v>0</v>
      </c>
      <c r="H563" s="30"/>
      <c r="I563" s="31"/>
      <c r="J563" s="1"/>
      <c r="K563" s="1"/>
    </row>
    <row r="564" spans="1:11" ht="11.4" x14ac:dyDescent="0.25">
      <c r="A564" s="160"/>
      <c r="B564" s="9"/>
      <c r="C564" s="10"/>
      <c r="D564" s="9"/>
      <c r="E564" s="80" t="s">
        <v>510</v>
      </c>
      <c r="F564" s="79"/>
      <c r="G564" s="264">
        <f t="shared" si="20"/>
        <v>0</v>
      </c>
      <c r="H564" s="30"/>
      <c r="I564" s="31"/>
      <c r="J564" s="1"/>
      <c r="K564" s="1"/>
    </row>
    <row r="565" spans="1:11" ht="11.4" x14ac:dyDescent="0.25">
      <c r="A565" s="160"/>
      <c r="B565" s="9"/>
      <c r="C565" s="10"/>
      <c r="D565" s="9"/>
      <c r="E565" s="80" t="s">
        <v>511</v>
      </c>
      <c r="F565" s="79"/>
      <c r="G565" s="264">
        <f t="shared" si="20"/>
        <v>0</v>
      </c>
      <c r="H565" s="30"/>
      <c r="I565" s="31"/>
      <c r="J565" s="1"/>
      <c r="K565" s="1"/>
    </row>
    <row r="566" spans="1:11" ht="11.4" x14ac:dyDescent="0.25">
      <c r="A566" s="160"/>
      <c r="B566" s="9"/>
      <c r="C566" s="10"/>
      <c r="D566" s="9"/>
      <c r="E566" s="80" t="s">
        <v>512</v>
      </c>
      <c r="F566" s="79">
        <v>0</v>
      </c>
      <c r="G566" s="264">
        <f t="shared" si="20"/>
        <v>0</v>
      </c>
      <c r="H566" s="30"/>
      <c r="I566" s="288"/>
      <c r="J566" s="1"/>
      <c r="K566" s="1"/>
    </row>
    <row r="567" spans="1:11" ht="12" x14ac:dyDescent="0.25">
      <c r="A567" s="160">
        <v>9</v>
      </c>
      <c r="B567" s="9"/>
      <c r="C567" s="10"/>
      <c r="D567" s="9"/>
      <c r="E567" s="100" t="s">
        <v>513</v>
      </c>
      <c r="F567" s="96"/>
      <c r="G567" s="265">
        <f>SUM(G568:G569)</f>
        <v>0</v>
      </c>
      <c r="H567" s="30"/>
      <c r="I567" s="31"/>
      <c r="J567" s="1"/>
      <c r="K567" s="1"/>
    </row>
    <row r="568" spans="1:11" ht="19.2" x14ac:dyDescent="0.25">
      <c r="A568" s="160"/>
      <c r="B568" s="9"/>
      <c r="C568" s="10"/>
      <c r="D568" s="9"/>
      <c r="E568" s="80" t="s">
        <v>514</v>
      </c>
      <c r="F568" s="79"/>
      <c r="G568" s="264">
        <f t="shared" si="20"/>
        <v>0</v>
      </c>
      <c r="H568" s="30"/>
      <c r="I568" s="31"/>
      <c r="J568" s="1"/>
      <c r="K568" s="1"/>
    </row>
    <row r="569" spans="1:11" ht="13.2" x14ac:dyDescent="0.25">
      <c r="A569" s="160"/>
      <c r="B569" s="9"/>
      <c r="C569" s="10"/>
      <c r="D569" s="9"/>
      <c r="E569" s="92"/>
      <c r="F569" s="12"/>
      <c r="G569" s="264"/>
      <c r="H569" s="50"/>
      <c r="I569" s="33"/>
      <c r="J569" s="1"/>
      <c r="K569" s="1"/>
    </row>
    <row r="570" spans="1:11" ht="20.399999999999999" x14ac:dyDescent="0.25">
      <c r="A570" s="160"/>
      <c r="B570" s="9"/>
      <c r="C570" s="10"/>
      <c r="D570" s="9"/>
      <c r="E570" s="94" t="s">
        <v>145</v>
      </c>
      <c r="F570" s="79"/>
      <c r="G570" s="255">
        <v>0</v>
      </c>
      <c r="H570" s="30" t="s">
        <v>144</v>
      </c>
      <c r="I570" s="112">
        <v>32</v>
      </c>
      <c r="J570" s="1"/>
      <c r="K570" s="1"/>
    </row>
    <row r="571" spans="1:11" ht="20.399999999999999" x14ac:dyDescent="0.25">
      <c r="A571" s="160"/>
      <c r="B571" s="9"/>
      <c r="C571" s="10"/>
      <c r="D571" s="9"/>
      <c r="E571" s="94" t="s">
        <v>145</v>
      </c>
      <c r="F571" s="79"/>
      <c r="G571" s="256">
        <v>0</v>
      </c>
      <c r="H571" s="30" t="s">
        <v>144</v>
      </c>
      <c r="I571" s="67">
        <v>33</v>
      </c>
      <c r="J571" s="1"/>
      <c r="K571" s="1"/>
    </row>
    <row r="572" spans="1:11" ht="20.399999999999999" x14ac:dyDescent="0.25">
      <c r="A572" s="160"/>
      <c r="B572" s="9"/>
      <c r="C572" s="10"/>
      <c r="D572" s="9"/>
      <c r="E572" s="94" t="s">
        <v>145</v>
      </c>
      <c r="F572" s="79"/>
      <c r="G572" s="257">
        <v>0</v>
      </c>
      <c r="H572" s="30" t="s">
        <v>144</v>
      </c>
      <c r="I572" s="72">
        <v>34</v>
      </c>
      <c r="J572" s="1"/>
      <c r="K572" s="1"/>
    </row>
    <row r="573" spans="1:11" ht="20.399999999999999" x14ac:dyDescent="0.25">
      <c r="A573" s="160"/>
      <c r="B573" s="9"/>
      <c r="C573" s="10"/>
      <c r="D573" s="9"/>
      <c r="E573" s="94" t="s">
        <v>145</v>
      </c>
      <c r="F573" s="79"/>
      <c r="G573" s="258">
        <v>0</v>
      </c>
      <c r="H573" s="30" t="s">
        <v>144</v>
      </c>
      <c r="I573" s="104">
        <v>35</v>
      </c>
      <c r="J573" s="1"/>
      <c r="K573" s="1"/>
    </row>
    <row r="574" spans="1:11" ht="20.399999999999999" x14ac:dyDescent="0.25">
      <c r="A574" s="160"/>
      <c r="B574" s="9"/>
      <c r="C574" s="10"/>
      <c r="D574" s="9"/>
      <c r="E574" s="94" t="s">
        <v>145</v>
      </c>
      <c r="F574" s="79"/>
      <c r="G574" s="259">
        <v>0</v>
      </c>
      <c r="H574" s="30" t="s">
        <v>144</v>
      </c>
      <c r="I574" s="191">
        <v>36</v>
      </c>
      <c r="J574" s="1"/>
      <c r="K574" s="1"/>
    </row>
    <row r="575" spans="1:11" ht="20.399999999999999" x14ac:dyDescent="0.25">
      <c r="A575" s="160"/>
      <c r="B575" s="9"/>
      <c r="C575" s="10"/>
      <c r="D575" s="9"/>
      <c r="E575" s="94" t="s">
        <v>145</v>
      </c>
      <c r="F575" s="79"/>
      <c r="G575" s="260">
        <v>0</v>
      </c>
      <c r="H575" s="30" t="s">
        <v>144</v>
      </c>
      <c r="I575" s="195">
        <v>37</v>
      </c>
      <c r="J575" s="1"/>
      <c r="K575" s="1"/>
    </row>
    <row r="576" spans="1:11" ht="20.399999999999999" x14ac:dyDescent="0.25">
      <c r="A576" s="160"/>
      <c r="B576" s="9"/>
      <c r="C576" s="10"/>
      <c r="D576" s="9"/>
      <c r="E576" s="94" t="s">
        <v>145</v>
      </c>
      <c r="F576" s="79"/>
      <c r="G576" s="261">
        <v>0</v>
      </c>
      <c r="H576" s="30" t="s">
        <v>144</v>
      </c>
      <c r="I576" s="199">
        <v>41</v>
      </c>
      <c r="J576" s="1"/>
      <c r="K576" s="1"/>
    </row>
    <row r="577" spans="1:11" ht="20.399999999999999" x14ac:dyDescent="0.25">
      <c r="A577" s="160"/>
      <c r="B577" s="9"/>
      <c r="C577" s="10"/>
      <c r="D577" s="9"/>
      <c r="E577" s="94" t="s">
        <v>145</v>
      </c>
      <c r="F577" s="79"/>
      <c r="G577" s="262">
        <v>0</v>
      </c>
      <c r="H577" s="30" t="s">
        <v>144</v>
      </c>
      <c r="I577" s="203">
        <v>42</v>
      </c>
      <c r="J577" s="1"/>
      <c r="K577" s="1"/>
    </row>
    <row r="578" spans="1:11" ht="20.399999999999999" x14ac:dyDescent="0.25">
      <c r="A578" s="160"/>
      <c r="B578" s="9"/>
      <c r="C578" s="10"/>
      <c r="D578" s="9"/>
      <c r="E578" s="94" t="s">
        <v>145</v>
      </c>
      <c r="F578" s="79"/>
      <c r="G578" s="263">
        <v>0</v>
      </c>
      <c r="H578" s="30" t="s">
        <v>144</v>
      </c>
      <c r="I578" s="207">
        <v>43</v>
      </c>
      <c r="J578" s="1"/>
      <c r="K578" s="1"/>
    </row>
    <row r="579" spans="1:11" ht="20.399999999999999" x14ac:dyDescent="0.25">
      <c r="A579" s="160"/>
      <c r="B579" s="9"/>
      <c r="C579" s="10"/>
      <c r="D579" s="9"/>
      <c r="E579" s="148" t="s">
        <v>145</v>
      </c>
      <c r="F579" s="143"/>
      <c r="G579" s="265">
        <f>+G580+G598</f>
        <v>0</v>
      </c>
      <c r="H579" s="149"/>
      <c r="I579" s="150">
        <f>+G579-G571-G578-G570</f>
        <v>0</v>
      </c>
      <c r="J579" s="1"/>
      <c r="K579" s="1"/>
    </row>
    <row r="580" spans="1:11" ht="19.2" x14ac:dyDescent="0.25">
      <c r="A580" s="160"/>
      <c r="B580" s="9"/>
      <c r="C580" s="10"/>
      <c r="D580" s="9"/>
      <c r="E580" s="100" t="s">
        <v>515</v>
      </c>
      <c r="F580" s="96"/>
      <c r="G580" s="267">
        <f>SUM(G582:G588)</f>
        <v>0</v>
      </c>
      <c r="H580" s="30"/>
      <c r="I580" s="31"/>
      <c r="J580" s="1"/>
      <c r="K580" s="1"/>
    </row>
    <row r="581" spans="1:11" ht="19.2" x14ac:dyDescent="0.25">
      <c r="A581" s="160"/>
      <c r="B581" s="9"/>
      <c r="C581" s="10"/>
      <c r="D581" s="9"/>
      <c r="E581" s="80" t="s">
        <v>516</v>
      </c>
      <c r="F581" s="79"/>
      <c r="G581" s="264">
        <f t="shared" si="20"/>
        <v>0</v>
      </c>
      <c r="H581" s="30"/>
      <c r="I581" s="31"/>
      <c r="J581" s="1"/>
      <c r="K581" s="1"/>
    </row>
    <row r="582" spans="1:11" ht="19.2" x14ac:dyDescent="0.25">
      <c r="A582" s="160">
        <v>18</v>
      </c>
      <c r="B582" s="9"/>
      <c r="C582" s="10"/>
      <c r="D582" s="9"/>
      <c r="E582" s="80" t="s">
        <v>517</v>
      </c>
      <c r="F582" s="79"/>
      <c r="G582" s="264">
        <f t="shared" si="20"/>
        <v>0</v>
      </c>
      <c r="H582" s="30"/>
      <c r="I582" s="288"/>
      <c r="J582" s="1"/>
      <c r="K582" s="1"/>
    </row>
    <row r="583" spans="1:11" ht="19.2" x14ac:dyDescent="0.25">
      <c r="A583" s="160"/>
      <c r="B583" s="9"/>
      <c r="C583" s="10"/>
      <c r="D583" s="9"/>
      <c r="E583" s="81" t="s">
        <v>518</v>
      </c>
      <c r="F583" s="79"/>
      <c r="G583" s="264">
        <f t="shared" si="20"/>
        <v>0</v>
      </c>
      <c r="H583" s="30"/>
      <c r="I583" s="31"/>
      <c r="J583" s="1"/>
      <c r="K583" s="1"/>
    </row>
    <row r="584" spans="1:11" ht="19.2" x14ac:dyDescent="0.25">
      <c r="A584" s="160"/>
      <c r="B584" s="9"/>
      <c r="C584" s="10"/>
      <c r="D584" s="9"/>
      <c r="E584" s="81" t="s">
        <v>519</v>
      </c>
      <c r="F584" s="79"/>
      <c r="G584" s="264">
        <f t="shared" si="20"/>
        <v>0</v>
      </c>
      <c r="H584" s="30"/>
      <c r="I584" s="31"/>
      <c r="J584" s="1"/>
      <c r="K584" s="1"/>
    </row>
    <row r="585" spans="1:11" ht="19.2" x14ac:dyDescent="0.25">
      <c r="A585" s="160"/>
      <c r="B585" s="9"/>
      <c r="C585" s="10"/>
      <c r="D585" s="9"/>
      <c r="E585" s="80" t="s">
        <v>519</v>
      </c>
      <c r="F585" s="79"/>
      <c r="G585" s="264">
        <f t="shared" si="20"/>
        <v>0</v>
      </c>
      <c r="H585" s="30"/>
      <c r="I585" s="31"/>
      <c r="J585" s="1"/>
      <c r="K585" s="1"/>
    </row>
    <row r="586" spans="1:11" ht="11.4" x14ac:dyDescent="0.25">
      <c r="A586" s="160"/>
      <c r="B586" s="9"/>
      <c r="C586" s="10"/>
      <c r="D586" s="9"/>
      <c r="E586" s="80" t="s">
        <v>520</v>
      </c>
      <c r="F586" s="79"/>
      <c r="G586" s="264">
        <f t="shared" si="20"/>
        <v>0</v>
      </c>
      <c r="H586" s="30"/>
      <c r="I586" s="31"/>
      <c r="J586" s="1"/>
      <c r="K586" s="1"/>
    </row>
    <row r="587" spans="1:11" ht="19.2" x14ac:dyDescent="0.25">
      <c r="A587" s="160"/>
      <c r="B587" s="9"/>
      <c r="C587" s="10"/>
      <c r="D587" s="9"/>
      <c r="E587" s="80" t="s">
        <v>521</v>
      </c>
      <c r="F587" s="79"/>
      <c r="G587" s="264">
        <f t="shared" si="20"/>
        <v>0</v>
      </c>
      <c r="H587" s="30"/>
      <c r="I587" s="31"/>
      <c r="J587" s="1"/>
      <c r="K587" s="1"/>
    </row>
    <row r="588" spans="1:11" ht="19.2" x14ac:dyDescent="0.25">
      <c r="A588" s="160">
        <v>14</v>
      </c>
      <c r="B588" s="9"/>
      <c r="C588" s="10"/>
      <c r="D588" s="9"/>
      <c r="E588" s="80" t="s">
        <v>522</v>
      </c>
      <c r="F588" s="79"/>
      <c r="G588" s="264">
        <f t="shared" si="20"/>
        <v>0</v>
      </c>
      <c r="H588" s="30"/>
      <c r="I588" s="31"/>
      <c r="J588" s="1"/>
      <c r="K588" s="1"/>
    </row>
    <row r="589" spans="1:11" ht="11.4" x14ac:dyDescent="0.25">
      <c r="A589" s="160"/>
      <c r="B589" s="9"/>
      <c r="C589" s="10"/>
      <c r="D589" s="9"/>
      <c r="E589" s="80" t="s">
        <v>523</v>
      </c>
      <c r="F589" s="79"/>
      <c r="G589" s="264">
        <f t="shared" si="20"/>
        <v>0</v>
      </c>
      <c r="H589" s="30"/>
      <c r="I589" s="31"/>
      <c r="J589" s="1"/>
      <c r="K589" s="1"/>
    </row>
    <row r="590" spans="1:11" ht="19.2" x14ac:dyDescent="0.25">
      <c r="A590" s="160"/>
      <c r="B590" s="9"/>
      <c r="C590" s="10"/>
      <c r="D590" s="9"/>
      <c r="E590" s="80" t="s">
        <v>524</v>
      </c>
      <c r="F590" s="79"/>
      <c r="G590" s="264">
        <f t="shared" si="20"/>
        <v>0</v>
      </c>
      <c r="H590" s="30"/>
      <c r="I590" s="31"/>
      <c r="J590" s="1"/>
      <c r="K590" s="1"/>
    </row>
    <row r="591" spans="1:11" ht="19.2" x14ac:dyDescent="0.25">
      <c r="A591" s="160"/>
      <c r="B591" s="9"/>
      <c r="C591" s="10"/>
      <c r="D591" s="9"/>
      <c r="E591" s="80" t="s">
        <v>525</v>
      </c>
      <c r="F591" s="79"/>
      <c r="G591" s="264">
        <f t="shared" si="20"/>
        <v>0</v>
      </c>
      <c r="H591" s="30"/>
      <c r="I591" s="31"/>
      <c r="J591" s="1"/>
      <c r="K591" s="1"/>
    </row>
    <row r="592" spans="1:11" ht="11.4" x14ac:dyDescent="0.25">
      <c r="A592" s="160"/>
      <c r="B592" s="9"/>
      <c r="C592" s="10"/>
      <c r="D592" s="9"/>
      <c r="E592" s="81" t="s">
        <v>526</v>
      </c>
      <c r="F592" s="79"/>
      <c r="G592" s="264">
        <f t="shared" si="20"/>
        <v>0</v>
      </c>
      <c r="H592" s="30"/>
      <c r="I592" s="31"/>
      <c r="J592" s="1"/>
      <c r="K592" s="1"/>
    </row>
    <row r="593" spans="1:11" ht="11.4" x14ac:dyDescent="0.25">
      <c r="A593" s="160"/>
      <c r="B593" s="9"/>
      <c r="C593" s="10"/>
      <c r="D593" s="9"/>
      <c r="E593" s="80" t="s">
        <v>527</v>
      </c>
      <c r="F593" s="79"/>
      <c r="G593" s="264">
        <f t="shared" si="20"/>
        <v>0</v>
      </c>
      <c r="H593" s="30"/>
      <c r="I593" s="31"/>
      <c r="J593" s="1"/>
      <c r="K593" s="1"/>
    </row>
    <row r="594" spans="1:11" ht="19.2" x14ac:dyDescent="0.25">
      <c r="A594" s="160"/>
      <c r="B594" s="9"/>
      <c r="C594" s="10"/>
      <c r="D594" s="9"/>
      <c r="E594" s="80" t="s">
        <v>528</v>
      </c>
      <c r="F594" s="79"/>
      <c r="G594" s="264">
        <f t="shared" si="20"/>
        <v>0</v>
      </c>
      <c r="H594" s="30"/>
      <c r="I594" s="31"/>
      <c r="J594" s="1"/>
      <c r="K594" s="1"/>
    </row>
    <row r="595" spans="1:11" ht="11.4" x14ac:dyDescent="0.25">
      <c r="A595" s="160"/>
      <c r="B595" s="9"/>
      <c r="C595" s="10"/>
      <c r="D595" s="9"/>
      <c r="E595" s="80" t="s">
        <v>529</v>
      </c>
      <c r="F595" s="79"/>
      <c r="G595" s="264">
        <f t="shared" si="20"/>
        <v>0</v>
      </c>
      <c r="H595" s="30"/>
      <c r="I595" s="31"/>
      <c r="J595" s="1"/>
      <c r="K595" s="1"/>
    </row>
    <row r="596" spans="1:11" ht="19.2" x14ac:dyDescent="0.25">
      <c r="A596" s="160"/>
      <c r="B596" s="9"/>
      <c r="C596" s="10"/>
      <c r="D596" s="9"/>
      <c r="E596" s="80" t="s">
        <v>530</v>
      </c>
      <c r="F596" s="79"/>
      <c r="G596" s="264">
        <f t="shared" si="20"/>
        <v>0</v>
      </c>
      <c r="H596" s="30"/>
      <c r="I596" s="31"/>
      <c r="J596" s="1"/>
      <c r="K596" s="1"/>
    </row>
    <row r="597" spans="1:11" ht="19.2" x14ac:dyDescent="0.25">
      <c r="A597" s="160"/>
      <c r="B597" s="9"/>
      <c r="C597" s="10"/>
      <c r="D597" s="9"/>
      <c r="E597" s="80" t="s">
        <v>531</v>
      </c>
      <c r="F597" s="79"/>
      <c r="G597" s="264">
        <f t="shared" si="20"/>
        <v>0</v>
      </c>
      <c r="H597" s="30"/>
      <c r="I597" s="31"/>
      <c r="J597" s="1"/>
      <c r="K597" s="1"/>
    </row>
    <row r="598" spans="1:11" ht="12" x14ac:dyDescent="0.25">
      <c r="A598" s="160"/>
      <c r="B598" s="9"/>
      <c r="C598" s="10"/>
      <c r="D598" s="9"/>
      <c r="E598" s="100" t="s">
        <v>532</v>
      </c>
      <c r="F598" s="96"/>
      <c r="G598" s="267">
        <f>+G600</f>
        <v>0</v>
      </c>
      <c r="H598" s="30"/>
      <c r="I598" s="31"/>
      <c r="J598" s="1"/>
      <c r="K598" s="1"/>
    </row>
    <row r="599" spans="1:11" ht="19.2" x14ac:dyDescent="0.25">
      <c r="A599" s="160"/>
      <c r="B599" s="9"/>
      <c r="C599" s="10"/>
      <c r="D599" s="9"/>
      <c r="E599" s="80" t="s">
        <v>533</v>
      </c>
      <c r="F599" s="79"/>
      <c r="G599" s="264">
        <f t="shared" si="20"/>
        <v>0</v>
      </c>
      <c r="H599" s="30"/>
      <c r="I599" s="31"/>
      <c r="J599" s="1"/>
      <c r="K599" s="1"/>
    </row>
    <row r="600" spans="1:11" ht="11.4" x14ac:dyDescent="0.25">
      <c r="A600" s="160">
        <v>8</v>
      </c>
      <c r="B600" s="9"/>
      <c r="C600" s="10"/>
      <c r="D600" s="9"/>
      <c r="E600" s="80" t="s">
        <v>534</v>
      </c>
      <c r="F600" s="79"/>
      <c r="G600" s="264">
        <f t="shared" si="20"/>
        <v>0</v>
      </c>
      <c r="H600" s="30"/>
      <c r="I600" s="288"/>
      <c r="J600" s="1"/>
      <c r="K600" s="1"/>
    </row>
    <row r="601" spans="1:11" ht="13.2" x14ac:dyDescent="0.25">
      <c r="A601" s="160"/>
      <c r="B601" s="9"/>
      <c r="C601" s="10"/>
      <c r="D601" s="9"/>
      <c r="E601" s="92"/>
      <c r="F601" s="12"/>
      <c r="G601" s="264"/>
      <c r="H601" s="50"/>
      <c r="I601" s="33"/>
      <c r="J601" s="1"/>
      <c r="K601" s="1"/>
    </row>
    <row r="602" spans="1:11" ht="11.4" x14ac:dyDescent="0.25">
      <c r="A602" s="160"/>
      <c r="B602" s="9"/>
      <c r="C602" s="10"/>
      <c r="D602" s="9"/>
      <c r="E602" s="94" t="s">
        <v>147</v>
      </c>
      <c r="F602" s="79"/>
      <c r="G602" s="255">
        <v>3000000</v>
      </c>
      <c r="H602" s="30" t="s">
        <v>146</v>
      </c>
      <c r="I602" s="112">
        <v>32</v>
      </c>
      <c r="J602" s="1"/>
      <c r="K602" s="1"/>
    </row>
    <row r="603" spans="1:11" ht="11.4" x14ac:dyDescent="0.25">
      <c r="A603" s="160"/>
      <c r="B603" s="9"/>
      <c r="C603" s="10"/>
      <c r="D603" s="9"/>
      <c r="E603" s="94" t="s">
        <v>147</v>
      </c>
      <c r="F603" s="79"/>
      <c r="G603" s="256">
        <v>2040320.75</v>
      </c>
      <c r="H603" s="30" t="s">
        <v>146</v>
      </c>
      <c r="I603" s="67">
        <v>33</v>
      </c>
      <c r="J603" s="1"/>
      <c r="K603" s="1"/>
    </row>
    <row r="604" spans="1:11" ht="11.4" x14ac:dyDescent="0.25">
      <c r="A604" s="160"/>
      <c r="B604" s="9"/>
      <c r="C604" s="10"/>
      <c r="D604" s="9"/>
      <c r="E604" s="94" t="s">
        <v>147</v>
      </c>
      <c r="F604" s="79"/>
      <c r="G604" s="257">
        <v>0</v>
      </c>
      <c r="H604" s="30" t="s">
        <v>146</v>
      </c>
      <c r="I604" s="72">
        <v>34</v>
      </c>
      <c r="J604" s="1"/>
      <c r="K604" s="1"/>
    </row>
    <row r="605" spans="1:11" ht="11.4" x14ac:dyDescent="0.25">
      <c r="A605" s="160"/>
      <c r="B605" s="9"/>
      <c r="C605" s="10"/>
      <c r="D605" s="9"/>
      <c r="E605" s="94" t="s">
        <v>147</v>
      </c>
      <c r="F605" s="79"/>
      <c r="G605" s="258">
        <v>0</v>
      </c>
      <c r="H605" s="30" t="s">
        <v>146</v>
      </c>
      <c r="I605" s="104">
        <v>35</v>
      </c>
      <c r="J605" s="1"/>
      <c r="K605" s="1"/>
    </row>
    <row r="606" spans="1:11" ht="11.4" x14ac:dyDescent="0.25">
      <c r="A606" s="160"/>
      <c r="B606" s="9"/>
      <c r="C606" s="10"/>
      <c r="D606" s="9"/>
      <c r="E606" s="94" t="s">
        <v>147</v>
      </c>
      <c r="F606" s="79"/>
      <c r="G606" s="259">
        <v>0</v>
      </c>
      <c r="H606" s="30" t="s">
        <v>146</v>
      </c>
      <c r="I606" s="191">
        <v>36</v>
      </c>
      <c r="J606" s="1"/>
      <c r="K606" s="1"/>
    </row>
    <row r="607" spans="1:11" ht="11.4" x14ac:dyDescent="0.25">
      <c r="A607" s="160"/>
      <c r="B607" s="9"/>
      <c r="C607" s="10"/>
      <c r="D607" s="9"/>
      <c r="E607" s="94" t="s">
        <v>147</v>
      </c>
      <c r="F607" s="79"/>
      <c r="G607" s="260">
        <v>0</v>
      </c>
      <c r="H607" s="30" t="s">
        <v>146</v>
      </c>
      <c r="I607" s="195">
        <v>37</v>
      </c>
      <c r="J607" s="1"/>
      <c r="K607" s="1"/>
    </row>
    <row r="608" spans="1:11" ht="11.4" x14ac:dyDescent="0.25">
      <c r="A608" s="160"/>
      <c r="B608" s="9"/>
      <c r="C608" s="10"/>
      <c r="D608" s="9"/>
      <c r="E608" s="94" t="s">
        <v>147</v>
      </c>
      <c r="F608" s="79"/>
      <c r="G608" s="261">
        <v>0</v>
      </c>
      <c r="H608" s="30" t="s">
        <v>146</v>
      </c>
      <c r="I608" s="199">
        <v>41</v>
      </c>
      <c r="J608" s="1"/>
      <c r="K608" s="1"/>
    </row>
    <row r="609" spans="1:11" ht="11.4" x14ac:dyDescent="0.25">
      <c r="A609" s="160"/>
      <c r="B609" s="9"/>
      <c r="C609" s="10"/>
      <c r="D609" s="9"/>
      <c r="E609" s="94" t="s">
        <v>147</v>
      </c>
      <c r="F609" s="79"/>
      <c r="G609" s="262">
        <v>0</v>
      </c>
      <c r="H609" s="30" t="s">
        <v>146</v>
      </c>
      <c r="I609" s="203">
        <v>42</v>
      </c>
      <c r="J609" s="1"/>
      <c r="K609" s="1"/>
    </row>
    <row r="610" spans="1:11" ht="11.4" x14ac:dyDescent="0.25">
      <c r="A610" s="160"/>
      <c r="B610" s="9"/>
      <c r="C610" s="10"/>
      <c r="D610" s="9"/>
      <c r="E610" s="94" t="s">
        <v>147</v>
      </c>
      <c r="F610" s="79"/>
      <c r="G610" s="263">
        <v>0</v>
      </c>
      <c r="H610" s="30" t="s">
        <v>146</v>
      </c>
      <c r="I610" s="207">
        <v>43</v>
      </c>
      <c r="J610" s="1"/>
      <c r="K610" s="1"/>
    </row>
    <row r="611" spans="1:11" ht="12" x14ac:dyDescent="0.25">
      <c r="A611" s="160"/>
      <c r="B611" s="9"/>
      <c r="C611" s="10"/>
      <c r="D611" s="9"/>
      <c r="E611" s="148" t="s">
        <v>147</v>
      </c>
      <c r="F611" s="143"/>
      <c r="G611" s="265">
        <f>+G612+G621+G625+G627+G631+G640</f>
        <v>5040320.75</v>
      </c>
      <c r="H611" s="149"/>
      <c r="I611" s="150">
        <f>+G611-G602-G603-G604-G610</f>
        <v>0</v>
      </c>
      <c r="J611" s="1"/>
      <c r="K611" s="1"/>
    </row>
    <row r="612" spans="1:11" ht="12" x14ac:dyDescent="0.25">
      <c r="A612" s="160"/>
      <c r="B612" s="9"/>
      <c r="C612" s="10"/>
      <c r="D612" s="9"/>
      <c r="E612" s="100" t="s">
        <v>535</v>
      </c>
      <c r="F612" s="96"/>
      <c r="G612" s="267">
        <f>SUM(G613:G620)</f>
        <v>0</v>
      </c>
      <c r="H612" s="30"/>
      <c r="I612" s="31"/>
      <c r="J612" s="1"/>
      <c r="K612" s="1"/>
    </row>
    <row r="613" spans="1:11" ht="11.4" x14ac:dyDescent="0.25">
      <c r="A613" s="160">
        <v>15</v>
      </c>
      <c r="B613" s="9"/>
      <c r="C613" s="10"/>
      <c r="D613" s="9"/>
      <c r="E613" s="81" t="s">
        <v>536</v>
      </c>
      <c r="F613" s="79"/>
      <c r="G613" s="264"/>
      <c r="H613" s="30"/>
      <c r="I613" s="31"/>
      <c r="J613" s="1"/>
      <c r="K613" s="1"/>
    </row>
    <row r="614" spans="1:11" ht="11.4" x14ac:dyDescent="0.25">
      <c r="A614" s="160"/>
      <c r="B614" s="9"/>
      <c r="C614" s="10"/>
      <c r="D614" s="9"/>
      <c r="E614" s="80" t="s">
        <v>537</v>
      </c>
      <c r="F614" s="79"/>
      <c r="G614" s="264">
        <f t="shared" si="20"/>
        <v>0</v>
      </c>
      <c r="H614" s="30"/>
      <c r="I614" s="31"/>
      <c r="J614" s="1"/>
      <c r="K614" s="1"/>
    </row>
    <row r="615" spans="1:11" ht="11.4" x14ac:dyDescent="0.25">
      <c r="A615" s="160"/>
      <c r="B615" s="9"/>
      <c r="C615" s="10"/>
      <c r="D615" s="9"/>
      <c r="E615" s="80" t="s">
        <v>538</v>
      </c>
      <c r="F615" s="79"/>
      <c r="G615" s="264">
        <f t="shared" si="20"/>
        <v>0</v>
      </c>
      <c r="H615" s="30"/>
      <c r="I615" s="31"/>
      <c r="J615" s="1"/>
      <c r="K615" s="1"/>
    </row>
    <row r="616" spans="1:11" ht="11.4" x14ac:dyDescent="0.25">
      <c r="A616" s="160">
        <v>15</v>
      </c>
      <c r="B616" s="9"/>
      <c r="C616" s="10"/>
      <c r="D616" s="9"/>
      <c r="E616" s="81" t="s">
        <v>539</v>
      </c>
      <c r="F616" s="79"/>
      <c r="G616" s="264"/>
      <c r="H616" s="30"/>
      <c r="I616" s="31"/>
      <c r="J616" s="1"/>
      <c r="K616" s="1"/>
    </row>
    <row r="617" spans="1:11" ht="11.4" x14ac:dyDescent="0.25">
      <c r="A617" s="160"/>
      <c r="B617" s="9"/>
      <c r="C617" s="10"/>
      <c r="D617" s="9"/>
      <c r="E617" s="80" t="s">
        <v>540</v>
      </c>
      <c r="F617" s="79"/>
      <c r="G617" s="264">
        <f t="shared" si="20"/>
        <v>0</v>
      </c>
      <c r="H617" s="30"/>
      <c r="I617" s="31"/>
      <c r="J617" s="1"/>
      <c r="K617" s="1"/>
    </row>
    <row r="618" spans="1:11" ht="11.4" x14ac:dyDescent="0.25">
      <c r="A618" s="160"/>
      <c r="B618" s="9"/>
      <c r="C618" s="10"/>
      <c r="D618" s="9"/>
      <c r="E618" s="80" t="s">
        <v>541</v>
      </c>
      <c r="F618" s="79"/>
      <c r="G618" s="264">
        <f t="shared" si="20"/>
        <v>0</v>
      </c>
      <c r="H618" s="30"/>
      <c r="I618" s="288"/>
      <c r="J618" s="1"/>
      <c r="K618" s="1"/>
    </row>
    <row r="619" spans="1:11" ht="11.4" x14ac:dyDescent="0.25">
      <c r="A619" s="160">
        <v>15</v>
      </c>
      <c r="B619" s="9"/>
      <c r="C619" s="10"/>
      <c r="D619" s="9"/>
      <c r="E619" s="81" t="s">
        <v>542</v>
      </c>
      <c r="F619" s="79"/>
      <c r="G619" s="264"/>
      <c r="H619" s="30"/>
      <c r="I619" s="31"/>
      <c r="J619" s="1"/>
      <c r="K619" s="1"/>
    </row>
    <row r="620" spans="1:11" ht="11.4" x14ac:dyDescent="0.25">
      <c r="A620" s="160"/>
      <c r="B620" s="9"/>
      <c r="C620" s="10"/>
      <c r="D620" s="9"/>
      <c r="E620" s="80" t="s">
        <v>542</v>
      </c>
      <c r="F620" s="79"/>
      <c r="G620" s="264">
        <f t="shared" si="20"/>
        <v>0</v>
      </c>
      <c r="H620" s="30"/>
      <c r="I620" s="31"/>
      <c r="J620" s="1"/>
      <c r="K620" s="1"/>
    </row>
    <row r="621" spans="1:11" ht="12" x14ac:dyDescent="0.25">
      <c r="A621" s="160">
        <v>11</v>
      </c>
      <c r="B621" s="9"/>
      <c r="C621" s="10"/>
      <c r="D621" s="9"/>
      <c r="E621" s="100" t="s">
        <v>543</v>
      </c>
      <c r="F621" s="96"/>
      <c r="G621" s="267">
        <f>SUM(G622:G624)</f>
        <v>0</v>
      </c>
      <c r="H621" s="30"/>
      <c r="I621" s="31"/>
      <c r="J621" s="1"/>
      <c r="K621" s="1"/>
    </row>
    <row r="622" spans="1:11" ht="11.4" x14ac:dyDescent="0.25">
      <c r="A622" s="160"/>
      <c r="B622" s="9"/>
      <c r="C622" s="10"/>
      <c r="D622" s="9"/>
      <c r="E622" s="80" t="s">
        <v>635</v>
      </c>
      <c r="F622" s="79"/>
      <c r="G622" s="264">
        <f t="shared" si="20"/>
        <v>0</v>
      </c>
      <c r="H622" s="30"/>
      <c r="I622" s="288"/>
      <c r="J622" s="1"/>
      <c r="K622" s="1"/>
    </row>
    <row r="623" spans="1:11" ht="11.4" x14ac:dyDescent="0.25">
      <c r="A623" s="160"/>
      <c r="B623" s="9"/>
      <c r="C623" s="10"/>
      <c r="D623" s="9"/>
      <c r="E623" s="80" t="s">
        <v>544</v>
      </c>
      <c r="F623" s="79"/>
      <c r="G623" s="264">
        <f t="shared" si="20"/>
        <v>0</v>
      </c>
      <c r="H623" s="30"/>
      <c r="I623" s="31"/>
      <c r="J623" s="1"/>
      <c r="K623" s="1"/>
    </row>
    <row r="624" spans="1:11" ht="11.4" x14ac:dyDescent="0.25">
      <c r="A624" s="160"/>
      <c r="B624" s="9"/>
      <c r="C624" s="10"/>
      <c r="D624" s="9"/>
      <c r="E624" s="80" t="s">
        <v>545</v>
      </c>
      <c r="F624" s="79"/>
      <c r="G624" s="264">
        <f t="shared" si="20"/>
        <v>0</v>
      </c>
      <c r="H624" s="30"/>
      <c r="I624" s="31"/>
      <c r="J624" s="1"/>
      <c r="K624" s="1"/>
    </row>
    <row r="625" spans="1:11" ht="12" x14ac:dyDescent="0.25">
      <c r="A625" s="160">
        <v>12</v>
      </c>
      <c r="B625" s="9"/>
      <c r="C625" s="10"/>
      <c r="D625" s="9"/>
      <c r="E625" s="100" t="s">
        <v>546</v>
      </c>
      <c r="F625" s="96"/>
      <c r="G625" s="267">
        <f>+G626</f>
        <v>0</v>
      </c>
      <c r="H625" s="30"/>
      <c r="I625" s="31"/>
      <c r="J625" s="1"/>
      <c r="K625" s="1"/>
    </row>
    <row r="626" spans="1:11" ht="11.4" x14ac:dyDescent="0.25">
      <c r="A626" s="160"/>
      <c r="B626" s="9"/>
      <c r="C626" s="10"/>
      <c r="D626" s="9"/>
      <c r="E626" s="80" t="s">
        <v>547</v>
      </c>
      <c r="F626" s="79"/>
      <c r="G626" s="264">
        <f t="shared" si="20"/>
        <v>0</v>
      </c>
      <c r="H626" s="30"/>
      <c r="I626" s="31"/>
      <c r="J626" s="1"/>
      <c r="K626" s="1"/>
    </row>
    <row r="627" spans="1:11" ht="12" x14ac:dyDescent="0.25">
      <c r="A627" s="162">
        <v>15</v>
      </c>
      <c r="B627" s="9"/>
      <c r="C627" s="10"/>
      <c r="D627" s="9"/>
      <c r="E627" s="100" t="s">
        <v>548</v>
      </c>
      <c r="F627" s="96"/>
      <c r="G627" s="267">
        <f>SUM(G628:G629)</f>
        <v>0</v>
      </c>
      <c r="H627" s="30"/>
      <c r="I627" s="31"/>
      <c r="J627" s="1"/>
      <c r="K627" s="1"/>
    </row>
    <row r="628" spans="1:11" ht="11.4" x14ac:dyDescent="0.25">
      <c r="A628" s="160"/>
      <c r="B628" s="9"/>
      <c r="C628" s="10"/>
      <c r="D628" s="9"/>
      <c r="E628" s="80" t="s">
        <v>549</v>
      </c>
      <c r="F628" s="79"/>
      <c r="G628" s="264">
        <f t="shared" si="20"/>
        <v>0</v>
      </c>
      <c r="H628" s="30"/>
      <c r="I628" s="31"/>
      <c r="J628" s="1"/>
      <c r="K628" s="1"/>
    </row>
    <row r="629" spans="1:11" ht="11.4" x14ac:dyDescent="0.25">
      <c r="A629" s="160"/>
      <c r="B629" s="9"/>
      <c r="C629" s="10"/>
      <c r="D629" s="9"/>
      <c r="E629" s="80" t="s">
        <v>550</v>
      </c>
      <c r="F629" s="79"/>
      <c r="G629" s="264">
        <f t="shared" si="20"/>
        <v>0</v>
      </c>
      <c r="H629" s="30"/>
      <c r="I629" s="31"/>
      <c r="J629" s="1"/>
      <c r="K629" s="1"/>
    </row>
    <row r="630" spans="1:11" ht="19.2" x14ac:dyDescent="0.25">
      <c r="A630" s="160">
        <v>20</v>
      </c>
      <c r="B630" s="9"/>
      <c r="C630" s="10"/>
      <c r="D630" s="9"/>
      <c r="E630" s="154" t="s">
        <v>551</v>
      </c>
      <c r="F630" s="155"/>
      <c r="G630" s="270">
        <f>+G631+G640</f>
        <v>5040320.75</v>
      </c>
      <c r="H630" s="30"/>
      <c r="I630" s="31"/>
      <c r="J630" s="1"/>
      <c r="K630" s="1"/>
    </row>
    <row r="631" spans="1:11" ht="19.2" x14ac:dyDescent="0.25">
      <c r="A631" s="160"/>
      <c r="B631" s="9"/>
      <c r="C631" s="10"/>
      <c r="D631" s="9"/>
      <c r="E631" s="100" t="s">
        <v>552</v>
      </c>
      <c r="F631" s="96"/>
      <c r="G631" s="267">
        <f>SUM(G632:G639)</f>
        <v>3000000</v>
      </c>
      <c r="H631" s="30"/>
      <c r="I631" s="31"/>
      <c r="J631" s="1"/>
      <c r="K631" s="1"/>
    </row>
    <row r="632" spans="1:11" ht="11.4" x14ac:dyDescent="0.25">
      <c r="A632" s="160"/>
      <c r="B632" s="9">
        <v>3</v>
      </c>
      <c r="C632" s="10">
        <v>1</v>
      </c>
      <c r="D632" s="9" t="s">
        <v>658</v>
      </c>
      <c r="E632" s="80" t="s">
        <v>659</v>
      </c>
      <c r="F632" s="79">
        <v>3000000</v>
      </c>
      <c r="G632" s="264">
        <f t="shared" si="20"/>
        <v>3000000</v>
      </c>
      <c r="H632" s="30"/>
      <c r="I632" s="31"/>
      <c r="J632" s="1"/>
      <c r="K632" s="1"/>
    </row>
    <row r="633" spans="1:11" ht="19.2" x14ac:dyDescent="0.25">
      <c r="A633" s="160"/>
      <c r="B633" s="9"/>
      <c r="C633" s="10"/>
      <c r="D633" s="9"/>
      <c r="E633" s="80" t="s">
        <v>553</v>
      </c>
      <c r="F633" s="79"/>
      <c r="G633" s="264">
        <f t="shared" si="20"/>
        <v>0</v>
      </c>
      <c r="H633" s="30"/>
      <c r="I633" s="31"/>
      <c r="J633" s="1"/>
      <c r="K633" s="1"/>
    </row>
    <row r="634" spans="1:11" ht="11.4" x14ac:dyDescent="0.25">
      <c r="A634" s="160"/>
      <c r="B634" s="9"/>
      <c r="C634" s="10"/>
      <c r="D634" s="9"/>
      <c r="E634" s="80" t="s">
        <v>554</v>
      </c>
      <c r="F634" s="79"/>
      <c r="G634" s="264">
        <f t="shared" si="20"/>
        <v>0</v>
      </c>
      <c r="H634" s="30"/>
      <c r="I634" s="31"/>
      <c r="J634" s="1"/>
      <c r="K634" s="1"/>
    </row>
    <row r="635" spans="1:11" ht="11.4" x14ac:dyDescent="0.25">
      <c r="A635" s="160"/>
      <c r="B635" s="9"/>
      <c r="C635" s="10"/>
      <c r="D635" s="9"/>
      <c r="E635" s="80" t="s">
        <v>555</v>
      </c>
      <c r="F635" s="79"/>
      <c r="G635" s="264">
        <f t="shared" si="20"/>
        <v>0</v>
      </c>
      <c r="H635" s="30"/>
      <c r="I635" s="31"/>
      <c r="J635" s="1"/>
      <c r="K635" s="1"/>
    </row>
    <row r="636" spans="1:11" ht="11.4" x14ac:dyDescent="0.25">
      <c r="A636" s="160"/>
      <c r="B636" s="9"/>
      <c r="C636" s="10"/>
      <c r="D636" s="9"/>
      <c r="E636" s="80" t="s">
        <v>556</v>
      </c>
      <c r="F636" s="79"/>
      <c r="G636" s="264">
        <f t="shared" si="20"/>
        <v>0</v>
      </c>
      <c r="H636" s="30"/>
      <c r="I636" s="31"/>
      <c r="J636" s="1"/>
      <c r="K636" s="1"/>
    </row>
    <row r="637" spans="1:11" ht="19.2" x14ac:dyDescent="0.25">
      <c r="A637" s="160"/>
      <c r="B637" s="9"/>
      <c r="C637" s="10"/>
      <c r="D637" s="9"/>
      <c r="E637" s="80" t="s">
        <v>557</v>
      </c>
      <c r="F637" s="79"/>
      <c r="G637" s="264">
        <f t="shared" si="20"/>
        <v>0</v>
      </c>
      <c r="H637" s="30"/>
      <c r="I637" s="31"/>
      <c r="J637" s="1"/>
      <c r="K637" s="1"/>
    </row>
    <row r="638" spans="1:11" ht="11.4" x14ac:dyDescent="0.25">
      <c r="A638" s="160"/>
      <c r="B638" s="9"/>
      <c r="C638" s="10"/>
      <c r="D638" s="9"/>
      <c r="E638" s="80" t="s">
        <v>558</v>
      </c>
      <c r="F638" s="79"/>
      <c r="G638" s="264">
        <f t="shared" si="20"/>
        <v>0</v>
      </c>
      <c r="H638" s="30"/>
      <c r="I638" s="31"/>
      <c r="J638" s="1"/>
      <c r="K638" s="1"/>
    </row>
    <row r="639" spans="1:11" ht="11.4" x14ac:dyDescent="0.25">
      <c r="A639" s="160"/>
      <c r="B639" s="9"/>
      <c r="C639" s="10"/>
      <c r="D639" s="9"/>
      <c r="E639" s="80" t="s">
        <v>559</v>
      </c>
      <c r="F639" s="79"/>
      <c r="G639" s="264">
        <f t="shared" si="20"/>
        <v>0</v>
      </c>
      <c r="H639" s="30"/>
      <c r="I639" s="31"/>
      <c r="J639" s="1"/>
      <c r="K639" s="1"/>
    </row>
    <row r="640" spans="1:11" ht="12" x14ac:dyDescent="0.25">
      <c r="A640" s="160"/>
      <c r="B640" s="9"/>
      <c r="C640" s="10"/>
      <c r="D640" s="9"/>
      <c r="E640" s="100" t="s">
        <v>560</v>
      </c>
      <c r="F640" s="96"/>
      <c r="G640" s="267">
        <f>SUM(G641:G644)</f>
        <v>2040320.75</v>
      </c>
      <c r="H640" s="30"/>
      <c r="I640" s="31"/>
      <c r="J640" s="1"/>
      <c r="K640" s="1"/>
    </row>
    <row r="641" spans="1:11" ht="11.4" x14ac:dyDescent="0.25">
      <c r="A641" s="160"/>
      <c r="B641" s="9">
        <v>4</v>
      </c>
      <c r="C641" s="10">
        <v>1</v>
      </c>
      <c r="D641" s="9" t="s">
        <v>658</v>
      </c>
      <c r="E641" s="80" t="s">
        <v>660</v>
      </c>
      <c r="F641" s="79">
        <v>2040320.75</v>
      </c>
      <c r="G641" s="264">
        <f t="shared" ref="G641:G644" si="21">C641*F641</f>
        <v>2040320.75</v>
      </c>
      <c r="H641" s="30"/>
      <c r="I641" s="31"/>
      <c r="J641" s="1"/>
      <c r="K641" s="1"/>
    </row>
    <row r="642" spans="1:11" ht="11.4" x14ac:dyDescent="0.25">
      <c r="A642" s="160"/>
      <c r="B642" s="9"/>
      <c r="C642" s="10"/>
      <c r="D642" s="9"/>
      <c r="E642" s="80" t="s">
        <v>561</v>
      </c>
      <c r="F642" s="79"/>
      <c r="G642" s="264">
        <f t="shared" si="21"/>
        <v>0</v>
      </c>
      <c r="H642" s="30"/>
      <c r="I642" s="31"/>
      <c r="J642" s="1"/>
      <c r="K642" s="1"/>
    </row>
    <row r="643" spans="1:11" ht="11.4" x14ac:dyDescent="0.25">
      <c r="A643" s="160"/>
      <c r="B643" s="9"/>
      <c r="C643" s="10"/>
      <c r="D643" s="9"/>
      <c r="E643" s="80" t="s">
        <v>562</v>
      </c>
      <c r="F643" s="79"/>
      <c r="G643" s="264">
        <f t="shared" si="21"/>
        <v>0</v>
      </c>
      <c r="H643" s="30"/>
      <c r="I643" s="31"/>
      <c r="J643" s="1"/>
      <c r="K643" s="1"/>
    </row>
    <row r="644" spans="1:11" ht="11.4" x14ac:dyDescent="0.25">
      <c r="A644" s="160"/>
      <c r="B644" s="9"/>
      <c r="C644" s="10"/>
      <c r="D644" s="9"/>
      <c r="E644" s="80" t="s">
        <v>563</v>
      </c>
      <c r="F644" s="79"/>
      <c r="G644" s="264">
        <f t="shared" si="21"/>
        <v>0</v>
      </c>
      <c r="H644" s="30"/>
      <c r="I644" s="31"/>
      <c r="J644" s="1"/>
      <c r="K644" s="1"/>
    </row>
    <row r="645" spans="1:11" ht="11.4" x14ac:dyDescent="0.25">
      <c r="A645" s="160"/>
      <c r="B645" s="9"/>
      <c r="C645" s="10"/>
      <c r="D645" s="9"/>
      <c r="E645" s="94"/>
      <c r="F645" s="12"/>
      <c r="G645" s="264"/>
      <c r="H645" s="50"/>
      <c r="I645" s="33"/>
      <c r="J645" s="1"/>
      <c r="K645" s="1"/>
    </row>
    <row r="646" spans="1:11" ht="13.2" x14ac:dyDescent="0.25">
      <c r="A646" s="160"/>
      <c r="B646" s="9"/>
      <c r="C646" s="10"/>
      <c r="D646" s="9"/>
      <c r="E646" s="92"/>
      <c r="F646" s="12"/>
      <c r="G646" s="264"/>
      <c r="H646" s="50"/>
      <c r="I646" s="33"/>
      <c r="J646" s="1"/>
      <c r="K646" s="1"/>
    </row>
    <row r="647" spans="1:11" ht="11.4" x14ac:dyDescent="0.25">
      <c r="A647" s="160"/>
      <c r="B647" s="9"/>
      <c r="C647" s="10"/>
      <c r="D647" s="9"/>
      <c r="E647" s="94" t="s">
        <v>15</v>
      </c>
      <c r="F647" s="79"/>
      <c r="G647" s="255">
        <v>0</v>
      </c>
      <c r="H647" s="30" t="s">
        <v>148</v>
      </c>
      <c r="I647" s="112">
        <v>32</v>
      </c>
      <c r="J647" s="1"/>
      <c r="K647" s="1"/>
    </row>
    <row r="648" spans="1:11" ht="11.4" x14ac:dyDescent="0.25">
      <c r="A648" s="160"/>
      <c r="B648" s="9"/>
      <c r="C648" s="10"/>
      <c r="D648" s="9"/>
      <c r="E648" s="94" t="s">
        <v>15</v>
      </c>
      <c r="F648" s="79"/>
      <c r="G648" s="256">
        <v>0</v>
      </c>
      <c r="H648" s="30" t="s">
        <v>148</v>
      </c>
      <c r="I648" s="67">
        <v>33</v>
      </c>
      <c r="J648" s="1"/>
      <c r="K648" s="1"/>
    </row>
    <row r="649" spans="1:11" ht="11.4" x14ac:dyDescent="0.25">
      <c r="A649" s="160"/>
      <c r="B649" s="9"/>
      <c r="C649" s="10"/>
      <c r="D649" s="9"/>
      <c r="E649" s="94" t="s">
        <v>15</v>
      </c>
      <c r="F649" s="79"/>
      <c r="G649" s="257">
        <v>0</v>
      </c>
      <c r="H649" s="30" t="s">
        <v>148</v>
      </c>
      <c r="I649" s="72">
        <v>34</v>
      </c>
      <c r="J649" s="1"/>
      <c r="K649" s="1"/>
    </row>
    <row r="650" spans="1:11" ht="11.4" x14ac:dyDescent="0.25">
      <c r="A650" s="160"/>
      <c r="B650" s="9"/>
      <c r="C650" s="10"/>
      <c r="D650" s="9"/>
      <c r="E650" s="94" t="s">
        <v>15</v>
      </c>
      <c r="F650" s="79"/>
      <c r="G650" s="258">
        <v>0</v>
      </c>
      <c r="H650" s="30" t="s">
        <v>148</v>
      </c>
      <c r="I650" s="104">
        <v>35</v>
      </c>
      <c r="J650" s="1"/>
      <c r="K650" s="1"/>
    </row>
    <row r="651" spans="1:11" ht="11.4" x14ac:dyDescent="0.25">
      <c r="A651" s="160"/>
      <c r="B651" s="9"/>
      <c r="C651" s="10"/>
      <c r="D651" s="9"/>
      <c r="E651" s="94" t="s">
        <v>15</v>
      </c>
      <c r="F651" s="79"/>
      <c r="G651" s="259">
        <v>0</v>
      </c>
      <c r="H651" s="30" t="s">
        <v>148</v>
      </c>
      <c r="I651" s="191">
        <v>36</v>
      </c>
      <c r="J651" s="1"/>
      <c r="K651" s="1"/>
    </row>
    <row r="652" spans="1:11" ht="11.4" x14ac:dyDescent="0.25">
      <c r="A652" s="160"/>
      <c r="B652" s="9"/>
      <c r="C652" s="10"/>
      <c r="D652" s="9"/>
      <c r="E652" s="94" t="s">
        <v>15</v>
      </c>
      <c r="F652" s="79"/>
      <c r="G652" s="260">
        <v>0</v>
      </c>
      <c r="H652" s="30" t="s">
        <v>148</v>
      </c>
      <c r="I652" s="195">
        <v>37</v>
      </c>
      <c r="J652" s="1"/>
      <c r="K652" s="1"/>
    </row>
    <row r="653" spans="1:11" ht="11.4" x14ac:dyDescent="0.25">
      <c r="A653" s="160"/>
      <c r="B653" s="9"/>
      <c r="C653" s="10"/>
      <c r="D653" s="9"/>
      <c r="E653" s="94" t="s">
        <v>15</v>
      </c>
      <c r="F653" s="79"/>
      <c r="G653" s="261">
        <v>0</v>
      </c>
      <c r="H653" s="30" t="s">
        <v>148</v>
      </c>
      <c r="I653" s="199">
        <v>41</v>
      </c>
      <c r="J653" s="1"/>
      <c r="K653" s="1"/>
    </row>
    <row r="654" spans="1:11" ht="11.4" x14ac:dyDescent="0.25">
      <c r="A654" s="160"/>
      <c r="B654" s="9"/>
      <c r="C654" s="10"/>
      <c r="D654" s="9"/>
      <c r="E654" s="94" t="s">
        <v>15</v>
      </c>
      <c r="F654" s="79"/>
      <c r="G654" s="262">
        <v>0</v>
      </c>
      <c r="H654" s="30" t="s">
        <v>148</v>
      </c>
      <c r="I654" s="203">
        <v>42</v>
      </c>
      <c r="J654" s="1"/>
      <c r="K654" s="1"/>
    </row>
    <row r="655" spans="1:11" ht="11.4" x14ac:dyDescent="0.25">
      <c r="A655" s="160"/>
      <c r="B655" s="9"/>
      <c r="C655" s="10"/>
      <c r="D655" s="9"/>
      <c r="E655" s="94" t="s">
        <v>15</v>
      </c>
      <c r="F655" s="79"/>
      <c r="G655" s="263">
        <v>0</v>
      </c>
      <c r="H655" s="30" t="s">
        <v>148</v>
      </c>
      <c r="I655" s="207">
        <v>43</v>
      </c>
      <c r="J655" s="1"/>
      <c r="K655" s="1"/>
    </row>
    <row r="656" spans="1:11" ht="12" x14ac:dyDescent="0.25">
      <c r="A656" s="160"/>
      <c r="B656" s="9"/>
      <c r="C656" s="10"/>
      <c r="D656" s="9"/>
      <c r="E656" s="100" t="s">
        <v>564</v>
      </c>
      <c r="F656" s="97"/>
      <c r="G656" s="267">
        <f>SUM(G657:G664)</f>
        <v>0</v>
      </c>
      <c r="H656" s="152"/>
      <c r="I656" s="153">
        <f>+G656-G655-G649-G648-G647</f>
        <v>0</v>
      </c>
      <c r="J656" s="1"/>
      <c r="K656" s="1"/>
    </row>
    <row r="657" spans="1:16" ht="11.4" x14ac:dyDescent="0.25">
      <c r="A657" s="160"/>
      <c r="B657" s="9"/>
      <c r="C657" s="10"/>
      <c r="D657" s="9"/>
      <c r="E657" s="87" t="s">
        <v>565</v>
      </c>
      <c r="F657" s="12"/>
      <c r="G657" s="264"/>
      <c r="H657" s="50"/>
      <c r="I657" s="33"/>
      <c r="J657" s="1"/>
      <c r="K657" s="1"/>
    </row>
    <row r="658" spans="1:16" ht="11.4" x14ac:dyDescent="0.25">
      <c r="A658" s="160">
        <v>26</v>
      </c>
      <c r="B658" s="9"/>
      <c r="C658" s="10"/>
      <c r="D658" s="9"/>
      <c r="E658" s="88" t="s">
        <v>566</v>
      </c>
      <c r="F658" s="12"/>
      <c r="G658" s="264">
        <f t="shared" si="20"/>
        <v>0</v>
      </c>
      <c r="H658" s="50"/>
      <c r="I658" s="33"/>
      <c r="J658" s="1"/>
      <c r="K658" s="1"/>
    </row>
    <row r="659" spans="1:16" ht="11.4" x14ac:dyDescent="0.25">
      <c r="A659" s="160">
        <v>26</v>
      </c>
      <c r="B659" s="9"/>
      <c r="C659" s="10"/>
      <c r="D659" s="9"/>
      <c r="E659" s="80" t="s">
        <v>567</v>
      </c>
      <c r="F659" s="12"/>
      <c r="G659" s="264">
        <f t="shared" si="20"/>
        <v>0</v>
      </c>
      <c r="H659" s="50"/>
      <c r="I659" s="33"/>
      <c r="J659" s="1"/>
      <c r="K659" s="1"/>
    </row>
    <row r="660" spans="1:16" ht="11.4" x14ac:dyDescent="0.25">
      <c r="A660" s="160">
        <v>26</v>
      </c>
      <c r="B660" s="9"/>
      <c r="C660" s="10"/>
      <c r="D660" s="9"/>
      <c r="E660" s="80" t="s">
        <v>568</v>
      </c>
      <c r="F660" s="12"/>
      <c r="G660" s="264">
        <f t="shared" si="20"/>
        <v>0</v>
      </c>
      <c r="H660" s="50"/>
      <c r="I660" s="33"/>
      <c r="J660" s="1"/>
      <c r="K660" s="1"/>
    </row>
    <row r="661" spans="1:16" ht="11.4" x14ac:dyDescent="0.25">
      <c r="A661" s="160">
        <v>27</v>
      </c>
      <c r="B661" s="9"/>
      <c r="C661" s="10"/>
      <c r="D661" s="9"/>
      <c r="E661" s="80" t="s">
        <v>569</v>
      </c>
      <c r="F661" s="12"/>
      <c r="G661" s="264">
        <f t="shared" si="20"/>
        <v>0</v>
      </c>
      <c r="H661" s="50"/>
      <c r="I661" s="33"/>
      <c r="J661" s="1"/>
      <c r="K661" s="1"/>
    </row>
    <row r="662" spans="1:16" ht="11.4" x14ac:dyDescent="0.25">
      <c r="A662" s="160">
        <v>27</v>
      </c>
      <c r="B662" s="9"/>
      <c r="C662" s="10"/>
      <c r="D662" s="9"/>
      <c r="E662" s="80" t="s">
        <v>570</v>
      </c>
      <c r="F662" s="12"/>
      <c r="G662" s="264">
        <f t="shared" si="20"/>
        <v>0</v>
      </c>
      <c r="H662" s="50"/>
      <c r="I662" s="33"/>
      <c r="J662" s="1"/>
      <c r="K662" s="1"/>
    </row>
    <row r="663" spans="1:16" ht="11.4" x14ac:dyDescent="0.25">
      <c r="A663" s="160">
        <v>26</v>
      </c>
      <c r="B663" s="9"/>
      <c r="C663" s="10"/>
      <c r="D663" s="9"/>
      <c r="E663" s="81" t="s">
        <v>571</v>
      </c>
      <c r="F663" s="12"/>
      <c r="G663" s="264"/>
      <c r="H663" s="50"/>
      <c r="I663" s="33"/>
      <c r="J663" s="1"/>
      <c r="K663" s="1"/>
    </row>
    <row r="664" spans="1:16" ht="11.4" x14ac:dyDescent="0.25">
      <c r="A664" s="160"/>
      <c r="B664" s="9"/>
      <c r="C664" s="10"/>
      <c r="D664" s="9"/>
      <c r="E664" s="80" t="s">
        <v>572</v>
      </c>
      <c r="F664" s="12"/>
      <c r="G664" s="264">
        <f t="shared" si="20"/>
        <v>0</v>
      </c>
      <c r="H664" s="50"/>
      <c r="I664" s="33"/>
      <c r="J664" s="1"/>
      <c r="K664" s="1"/>
    </row>
    <row r="665" spans="1:16" ht="13.2" x14ac:dyDescent="0.25">
      <c r="A665" s="160"/>
      <c r="B665" s="9"/>
      <c r="C665" s="10"/>
      <c r="D665" s="9"/>
      <c r="E665" s="92"/>
      <c r="F665" s="12"/>
      <c r="G665" s="264"/>
      <c r="H665" s="50"/>
      <c r="I665" s="33"/>
      <c r="J665" s="1"/>
      <c r="K665" s="1"/>
    </row>
    <row r="666" spans="1:16" ht="13.2" x14ac:dyDescent="0.25">
      <c r="A666" s="160"/>
      <c r="B666" s="9"/>
      <c r="C666" s="10"/>
      <c r="D666" s="9"/>
      <c r="E666" s="92"/>
      <c r="F666" s="12"/>
      <c r="G666" s="264"/>
      <c r="H666" s="50"/>
      <c r="I666" s="33"/>
      <c r="J666" s="1"/>
      <c r="K666" s="1"/>
      <c r="M666" s="291" t="s">
        <v>578</v>
      </c>
      <c r="N666" s="292"/>
      <c r="O666" s="292"/>
      <c r="P666" s="293"/>
    </row>
    <row r="667" spans="1:16" ht="12" x14ac:dyDescent="0.25">
      <c r="B667" s="346" t="s">
        <v>613</v>
      </c>
      <c r="C667" s="347"/>
      <c r="D667" s="347"/>
      <c r="E667" s="347"/>
      <c r="F667" s="348"/>
      <c r="G667" s="271">
        <f t="shared" ref="G667:G675" si="22">+G13+G30+G62+G78+G105+G121+G143+G169+G219+G236+G251+G267+G289+G304+G316+G342+G354+G369+G386+G499+G534+G570+G602+G647</f>
        <v>8837756.2599999998</v>
      </c>
      <c r="H667" s="39"/>
      <c r="I667" s="48"/>
      <c r="J667" s="1"/>
      <c r="K667" s="15">
        <f>SUM(K22:K666)</f>
        <v>10878077.01</v>
      </c>
      <c r="L667" s="15">
        <f>SUM(L22:L666)</f>
        <v>10878077.01</v>
      </c>
      <c r="M667" s="118" t="s">
        <v>579</v>
      </c>
      <c r="N667" s="118" t="s">
        <v>580</v>
      </c>
      <c r="O667" s="118" t="s">
        <v>581</v>
      </c>
      <c r="P667" s="118" t="s">
        <v>582</v>
      </c>
    </row>
    <row r="668" spans="1:16" ht="12" x14ac:dyDescent="0.25">
      <c r="B668" s="349" t="s">
        <v>614</v>
      </c>
      <c r="C668" s="350"/>
      <c r="D668" s="350"/>
      <c r="E668" s="350"/>
      <c r="F668" s="351"/>
      <c r="G668" s="272">
        <f t="shared" si="22"/>
        <v>2040320.75</v>
      </c>
      <c r="H668" s="39"/>
      <c r="I668" s="48"/>
      <c r="J668" s="1"/>
      <c r="K668" s="1"/>
      <c r="M668" s="119">
        <v>1</v>
      </c>
      <c r="N668" s="120">
        <f>+'PROYECTO ADICION RB'!E37</f>
        <v>0</v>
      </c>
      <c r="O668" s="120">
        <f>+G667</f>
        <v>8837756.2599999998</v>
      </c>
      <c r="P668" s="120">
        <f>+N668-O668</f>
        <v>-8837756.2599999998</v>
      </c>
    </row>
    <row r="669" spans="1:16" ht="12" x14ac:dyDescent="0.25">
      <c r="B669" s="327" t="s">
        <v>615</v>
      </c>
      <c r="C669" s="328"/>
      <c r="D669" s="328"/>
      <c r="E669" s="328"/>
      <c r="F669" s="329"/>
      <c r="G669" s="273">
        <f t="shared" si="22"/>
        <v>0</v>
      </c>
      <c r="H669" s="39"/>
      <c r="I669" s="48"/>
      <c r="J669" s="1"/>
      <c r="K669" s="15"/>
      <c r="M669" s="121">
        <v>2</v>
      </c>
      <c r="N669" s="122">
        <f>+'PROYECTO ADICION RB'!E43</f>
        <v>0</v>
      </c>
      <c r="O669" s="122">
        <f>+G668</f>
        <v>2040320.75</v>
      </c>
      <c r="P669" s="122">
        <f t="shared" ref="P669:P676" si="23">+N669-O669</f>
        <v>-2040320.75</v>
      </c>
    </row>
    <row r="670" spans="1:16" ht="12" x14ac:dyDescent="0.25">
      <c r="B670" s="185"/>
      <c r="C670" s="186"/>
      <c r="D670" s="186"/>
      <c r="E670" s="352" t="s">
        <v>616</v>
      </c>
      <c r="F670" s="353"/>
      <c r="G670" s="274">
        <f t="shared" si="22"/>
        <v>0</v>
      </c>
      <c r="H670" s="187"/>
      <c r="I670" s="48"/>
      <c r="J670" s="1"/>
      <c r="K670" s="15"/>
      <c r="M670" s="121"/>
      <c r="N670" s="122"/>
      <c r="O670" s="122"/>
      <c r="P670" s="122"/>
    </row>
    <row r="671" spans="1:16" ht="12" x14ac:dyDescent="0.25">
      <c r="B671" s="229"/>
      <c r="C671" s="230"/>
      <c r="D671" s="230"/>
      <c r="E671" s="354" t="s">
        <v>617</v>
      </c>
      <c r="F671" s="355"/>
      <c r="G671" s="267">
        <f t="shared" si="22"/>
        <v>0</v>
      </c>
      <c r="H671" s="187"/>
      <c r="I671" s="48"/>
      <c r="J671" s="1"/>
      <c r="K671" s="15"/>
      <c r="M671" s="121"/>
      <c r="N671" s="122"/>
      <c r="O671" s="122"/>
      <c r="P671" s="122"/>
    </row>
    <row r="672" spans="1:16" ht="12" x14ac:dyDescent="0.25">
      <c r="B672" s="231"/>
      <c r="C672" s="232"/>
      <c r="D672" s="232"/>
      <c r="E672" s="338" t="s">
        <v>618</v>
      </c>
      <c r="F672" s="339"/>
      <c r="G672" s="275">
        <f t="shared" si="22"/>
        <v>0</v>
      </c>
      <c r="H672" s="187"/>
      <c r="I672" s="48"/>
      <c r="J672" s="1"/>
      <c r="K672" s="15"/>
      <c r="M672" s="121"/>
      <c r="N672" s="122"/>
      <c r="O672" s="122"/>
      <c r="P672" s="122"/>
    </row>
    <row r="673" spans="2:16" ht="12" x14ac:dyDescent="0.25">
      <c r="B673" s="225"/>
      <c r="C673" s="226"/>
      <c r="D673" s="226"/>
      <c r="E673" s="340" t="s">
        <v>619</v>
      </c>
      <c r="F673" s="341"/>
      <c r="G673" s="276">
        <f t="shared" si="22"/>
        <v>0</v>
      </c>
      <c r="H673" s="187"/>
      <c r="I673" s="48"/>
      <c r="J673" s="1"/>
      <c r="K673" s="15"/>
      <c r="M673" s="121"/>
      <c r="N673" s="122"/>
      <c r="O673" s="122"/>
      <c r="P673" s="122"/>
    </row>
    <row r="674" spans="2:16" ht="12" x14ac:dyDescent="0.25">
      <c r="B674" s="227"/>
      <c r="C674" s="228"/>
      <c r="D674" s="228"/>
      <c r="E674" s="342" t="s">
        <v>620</v>
      </c>
      <c r="F674" s="343"/>
      <c r="G674" s="277">
        <f t="shared" si="22"/>
        <v>0</v>
      </c>
      <c r="H674" s="187"/>
      <c r="I674" s="48"/>
      <c r="J674" s="1"/>
      <c r="K674" s="15"/>
      <c r="M674" s="121"/>
      <c r="N674" s="122"/>
      <c r="O674" s="122"/>
      <c r="P674" s="122"/>
    </row>
    <row r="675" spans="2:16" ht="12" x14ac:dyDescent="0.25">
      <c r="B675" s="321" t="s">
        <v>211</v>
      </c>
      <c r="C675" s="322"/>
      <c r="D675" s="322"/>
      <c r="E675" s="322"/>
      <c r="F675" s="323"/>
      <c r="G675" s="278">
        <f t="shared" si="22"/>
        <v>0</v>
      </c>
      <c r="H675" s="39"/>
      <c r="I675" s="48"/>
      <c r="J675" s="1"/>
      <c r="K675" s="1"/>
      <c r="M675" s="123">
        <v>3</v>
      </c>
      <c r="N675" s="124">
        <f>+'PROYECTO ADICION RB'!E45</f>
        <v>0</v>
      </c>
      <c r="O675" s="124">
        <f>+G669</f>
        <v>0</v>
      </c>
      <c r="P675" s="124">
        <f t="shared" si="23"/>
        <v>0</v>
      </c>
    </row>
    <row r="676" spans="2:16" ht="19.95" customHeight="1" x14ac:dyDescent="0.25">
      <c r="B676" s="324" t="s">
        <v>170</v>
      </c>
      <c r="C676" s="325"/>
      <c r="D676" s="325"/>
      <c r="E676" s="325"/>
      <c r="F676" s="326"/>
      <c r="G676" s="254">
        <f>SUM(G667:G675)</f>
        <v>10878077.01</v>
      </c>
      <c r="H676" s="151">
        <f>+G676-L667</f>
        <v>0</v>
      </c>
      <c r="I676" s="15"/>
      <c r="J676" s="13"/>
      <c r="K676" s="13"/>
      <c r="M676" s="125">
        <v>4</v>
      </c>
      <c r="N676" s="126">
        <f>+'PROYECTO ADICION RB'!E38</f>
        <v>0</v>
      </c>
      <c r="O676" s="126">
        <f>+G675</f>
        <v>0</v>
      </c>
      <c r="P676" s="126">
        <f t="shared" si="23"/>
        <v>0</v>
      </c>
    </row>
    <row r="677" spans="2:16" ht="17.399999999999999" customHeight="1" x14ac:dyDescent="0.25">
      <c r="B677" s="1"/>
      <c r="C677" s="1"/>
      <c r="D677" s="1"/>
      <c r="E677" s="14"/>
      <c r="F677" s="15"/>
      <c r="G677" s="151"/>
      <c r="H677" s="1"/>
      <c r="I677" s="16">
        <v>0</v>
      </c>
      <c r="J677" s="1"/>
      <c r="K677" s="1"/>
      <c r="M677" s="118" t="s">
        <v>583</v>
      </c>
      <c r="N677" s="127">
        <f>+N668+N669+N675+N676</f>
        <v>0</v>
      </c>
      <c r="O677" s="127">
        <f>+O668+O669+O675+O676</f>
        <v>10878077.01</v>
      </c>
      <c r="P677" s="127">
        <f>+P668+P669+P675+P676</f>
        <v>-10878077.01</v>
      </c>
    </row>
    <row r="678" spans="2:16" ht="12" x14ac:dyDescent="0.25">
      <c r="B678" s="1"/>
      <c r="C678" s="1"/>
      <c r="D678" s="1"/>
      <c r="E678" s="14"/>
      <c r="F678" s="15"/>
      <c r="G678" s="151"/>
      <c r="H678" s="1"/>
      <c r="I678" s="17"/>
      <c r="J678" s="1"/>
      <c r="K678" s="1"/>
      <c r="M678" s="128" t="s">
        <v>582</v>
      </c>
      <c r="N678" s="129">
        <f>+N677-'PROYECTO ADICION RB'!E32</f>
        <v>-10878077.01</v>
      </c>
      <c r="O678" s="129">
        <f>+O677-G676</f>
        <v>0</v>
      </c>
      <c r="P678" s="128"/>
    </row>
    <row r="679" spans="2:16" ht="12" x14ac:dyDescent="0.25">
      <c r="B679" s="1"/>
      <c r="C679" s="1"/>
      <c r="D679" s="1"/>
      <c r="E679" s="14"/>
      <c r="F679" s="15"/>
      <c r="G679" s="151"/>
      <c r="H679" s="1"/>
      <c r="I679" s="17"/>
      <c r="J679" s="1"/>
      <c r="K679" s="1"/>
    </row>
    <row r="680" spans="2:16" ht="13.2" customHeight="1" x14ac:dyDescent="0.25">
      <c r="B680" s="1"/>
      <c r="C680" s="1"/>
      <c r="D680" s="1"/>
      <c r="E680" s="14"/>
      <c r="F680" s="15"/>
      <c r="G680" s="151"/>
      <c r="H680" s="1"/>
      <c r="I680" s="15"/>
      <c r="J680" s="1"/>
      <c r="K680" s="1"/>
    </row>
    <row r="681" spans="2:16" ht="11.4" customHeight="1" x14ac:dyDescent="0.25">
      <c r="B681" s="1"/>
      <c r="C681" s="1"/>
      <c r="D681" s="1"/>
      <c r="E681" s="14"/>
      <c r="F681" s="15"/>
      <c r="G681" s="151"/>
      <c r="H681" s="1"/>
      <c r="I681" s="15"/>
      <c r="J681" s="1"/>
      <c r="K681" s="1"/>
    </row>
    <row r="682" spans="2:16" ht="12" x14ac:dyDescent="0.25">
      <c r="B682" s="320" t="str">
        <f>+'DATOS COLEGIO'!C25</f>
        <v>JAIME IVÁN OSORIO PEREIRA</v>
      </c>
      <c r="C682" s="320"/>
      <c r="D682" s="320"/>
      <c r="E682" s="320"/>
      <c r="F682" s="18"/>
      <c r="G682" s="279"/>
      <c r="H682" s="13"/>
      <c r="I682" s="18"/>
      <c r="J682" s="1"/>
      <c r="K682" s="1"/>
    </row>
    <row r="683" spans="2:16" ht="11.4" customHeight="1" x14ac:dyDescent="0.25">
      <c r="B683" s="319" t="s">
        <v>171</v>
      </c>
      <c r="C683" s="319"/>
      <c r="D683" s="319"/>
      <c r="E683" s="319"/>
      <c r="F683" s="2"/>
      <c r="H683" s="15" t="s">
        <v>152</v>
      </c>
      <c r="I683" s="15"/>
      <c r="J683" s="1"/>
      <c r="K683" s="1"/>
    </row>
    <row r="684" spans="2:16" ht="11.4" customHeight="1" x14ac:dyDescent="0.25">
      <c r="B684" s="1"/>
      <c r="C684" s="1"/>
      <c r="D684" s="1"/>
      <c r="E684" s="14"/>
      <c r="F684" s="2"/>
      <c r="H684" s="15"/>
      <c r="I684" s="15"/>
      <c r="J684" s="1"/>
      <c r="K684" s="1"/>
    </row>
    <row r="685" spans="2:16" ht="11.4" customHeight="1" x14ac:dyDescent="0.25">
      <c r="B685" s="1"/>
      <c r="C685" s="1"/>
      <c r="D685" s="1"/>
      <c r="E685" s="14"/>
      <c r="F685" s="2"/>
      <c r="H685" s="15"/>
      <c r="I685" s="15"/>
      <c r="J685" s="1"/>
      <c r="K685" s="1"/>
    </row>
    <row r="686" spans="2:16" ht="11.4" customHeight="1" x14ac:dyDescent="0.25">
      <c r="B686" s="1"/>
      <c r="C686" s="1"/>
      <c r="D686" s="1"/>
      <c r="E686" s="14"/>
      <c r="F686" s="2"/>
      <c r="H686" s="15"/>
      <c r="I686" s="15"/>
      <c r="J686" s="1"/>
      <c r="K686" s="1"/>
    </row>
    <row r="687" spans="2:16" ht="11.4" customHeight="1" x14ac:dyDescent="0.25">
      <c r="B687" s="1"/>
      <c r="C687" s="1"/>
      <c r="D687" s="1"/>
      <c r="E687" s="14"/>
      <c r="F687" s="2"/>
      <c r="H687" s="15"/>
      <c r="I687" s="15"/>
      <c r="J687" s="1"/>
      <c r="K687" s="1"/>
    </row>
    <row r="688" spans="2:16" ht="11.4" customHeight="1" x14ac:dyDescent="0.25">
      <c r="B688" s="1"/>
      <c r="C688" s="1"/>
      <c r="D688" s="1"/>
      <c r="E688" s="14"/>
      <c r="F688" s="2"/>
      <c r="H688" s="15"/>
      <c r="I688" s="15"/>
      <c r="J688" s="1"/>
      <c r="K688" s="1"/>
    </row>
    <row r="689" spans="2:11" ht="12" x14ac:dyDescent="0.25">
      <c r="B689" s="320"/>
      <c r="C689" s="320"/>
      <c r="D689" s="320"/>
      <c r="E689" s="320"/>
      <c r="F689" s="2"/>
      <c r="H689" s="18"/>
      <c r="I689" s="18"/>
      <c r="J689" s="1"/>
      <c r="K689" s="1"/>
    </row>
    <row r="690" spans="2:11" ht="11.4" customHeight="1" x14ac:dyDescent="0.25">
      <c r="B690" s="319" t="s">
        <v>153</v>
      </c>
      <c r="C690" s="319"/>
      <c r="D690" s="319"/>
      <c r="E690" s="319"/>
      <c r="F690" s="2"/>
      <c r="H690" s="15" t="s">
        <v>154</v>
      </c>
      <c r="I690" s="15"/>
      <c r="J690" s="1"/>
      <c r="K690" s="1"/>
    </row>
    <row r="691" spans="2:11" ht="11.4" customHeight="1" x14ac:dyDescent="0.25">
      <c r="B691" s="1"/>
      <c r="C691" s="1"/>
      <c r="D691" s="1"/>
      <c r="E691" s="14"/>
      <c r="F691" s="2"/>
      <c r="G691" s="151"/>
      <c r="H691" s="1"/>
      <c r="I691" s="15"/>
      <c r="J691" s="1"/>
      <c r="K691" s="1"/>
    </row>
    <row r="692" spans="2:11" ht="11.4" customHeight="1" x14ac:dyDescent="0.25">
      <c r="B692" s="1"/>
      <c r="C692" s="1"/>
      <c r="D692" s="1"/>
      <c r="E692" s="14"/>
      <c r="F692" s="2"/>
      <c r="G692" s="151"/>
      <c r="H692" s="1"/>
      <c r="I692" s="15"/>
      <c r="J692" s="1"/>
      <c r="K692" s="1"/>
    </row>
    <row r="693" spans="2:11" ht="11.4" customHeight="1" x14ac:dyDescent="0.25">
      <c r="B693" s="1"/>
      <c r="C693" s="1"/>
      <c r="D693" s="1"/>
      <c r="E693" s="14"/>
      <c r="F693" s="2"/>
      <c r="G693" s="151"/>
      <c r="H693" s="1"/>
      <c r="I693" s="15"/>
      <c r="J693" s="1"/>
      <c r="K693" s="1"/>
    </row>
    <row r="694" spans="2:11" ht="11.4" customHeight="1" x14ac:dyDescent="0.25">
      <c r="B694" s="1"/>
      <c r="C694" s="1"/>
      <c r="D694" s="1"/>
      <c r="E694" s="14"/>
      <c r="F694" s="2"/>
      <c r="G694" s="151"/>
      <c r="H694" s="1"/>
      <c r="I694" s="15"/>
      <c r="J694" s="1"/>
      <c r="K694" s="1"/>
    </row>
    <row r="695" spans="2:11" ht="11.4" customHeight="1" x14ac:dyDescent="0.25">
      <c r="B695" s="1"/>
      <c r="C695" s="1"/>
      <c r="D695" s="1"/>
      <c r="E695" s="14"/>
      <c r="F695" s="2"/>
      <c r="G695" s="151"/>
      <c r="H695" s="1"/>
      <c r="I695" s="15"/>
      <c r="J695" s="1"/>
      <c r="K695" s="1"/>
    </row>
    <row r="696" spans="2:11" ht="12" x14ac:dyDescent="0.25">
      <c r="B696" s="320"/>
      <c r="C696" s="320"/>
      <c r="D696" s="320"/>
      <c r="E696" s="320"/>
      <c r="F696" s="2"/>
      <c r="G696" s="279"/>
      <c r="H696" s="13"/>
      <c r="I696" s="15"/>
      <c r="J696" s="1"/>
      <c r="K696" s="1"/>
    </row>
    <row r="697" spans="2:11" ht="11.4" customHeight="1" x14ac:dyDescent="0.25">
      <c r="B697" s="319" t="s">
        <v>172</v>
      </c>
      <c r="C697" s="319"/>
      <c r="D697" s="319"/>
      <c r="E697" s="319"/>
      <c r="F697" s="2"/>
      <c r="G697" s="151"/>
      <c r="H697" s="1"/>
      <c r="I697" s="15"/>
      <c r="J697" s="1"/>
      <c r="K697" s="1"/>
    </row>
  </sheetData>
  <mergeCells count="40">
    <mergeCell ref="E672:F672"/>
    <mergeCell ref="E673:F673"/>
    <mergeCell ref="E674:F674"/>
    <mergeCell ref="G10:G11"/>
    <mergeCell ref="B667:F667"/>
    <mergeCell ref="B668:F668"/>
    <mergeCell ref="E670:F670"/>
    <mergeCell ref="E671:F671"/>
    <mergeCell ref="B9:D9"/>
    <mergeCell ref="E9:I9"/>
    <mergeCell ref="K1:L1"/>
    <mergeCell ref="B697:E697"/>
    <mergeCell ref="B683:E683"/>
    <mergeCell ref="B689:E689"/>
    <mergeCell ref="B690:E690"/>
    <mergeCell ref="B682:E682"/>
    <mergeCell ref="B675:F675"/>
    <mergeCell ref="B696:E696"/>
    <mergeCell ref="B676:F676"/>
    <mergeCell ref="B669:F669"/>
    <mergeCell ref="I10:I11"/>
    <mergeCell ref="B10:B11"/>
    <mergeCell ref="C10:D10"/>
    <mergeCell ref="F10:F11"/>
    <mergeCell ref="M666:P666"/>
    <mergeCell ref="A10:A11"/>
    <mergeCell ref="B1:I1"/>
    <mergeCell ref="B2:I2"/>
    <mergeCell ref="E3:I3"/>
    <mergeCell ref="E5:I5"/>
    <mergeCell ref="B6:D6"/>
    <mergeCell ref="E6:I6"/>
    <mergeCell ref="B7:D7"/>
    <mergeCell ref="E7:I7"/>
    <mergeCell ref="B8:D8"/>
    <mergeCell ref="E8:I8"/>
    <mergeCell ref="H10:H11"/>
    <mergeCell ref="E10:E11"/>
    <mergeCell ref="B4:D4"/>
    <mergeCell ref="E4:I4"/>
  </mergeCells>
  <conditionalFormatting sqref="E12:E13 E20:E217 E219:E234 E236:E249 E251:E287 E289:E302 E304:E666">
    <cfRule type="cellIs" dxfId="8" priority="11" operator="equal">
      <formula>0</formula>
    </cfRule>
  </conditionalFormatting>
  <conditionalFormatting sqref="F12:F13">
    <cfRule type="cellIs" dxfId="7" priority="10" operator="equal">
      <formula>0</formula>
    </cfRule>
  </conditionalFormatting>
  <conditionalFormatting sqref="E14:E19">
    <cfRule type="cellIs" dxfId="6" priority="7" operator="equal">
      <formula>0</formula>
    </cfRule>
  </conditionalFormatting>
  <conditionalFormatting sqref="F14:F19">
    <cfRule type="cellIs" dxfId="5" priority="6" operator="equal">
      <formula>0</formula>
    </cfRule>
  </conditionalFormatting>
  <conditionalFormatting sqref="E235">
    <cfRule type="cellIs" dxfId="4" priority="5" operator="equal">
      <formula>0</formula>
    </cfRule>
  </conditionalFormatting>
  <conditionalFormatting sqref="E250">
    <cfRule type="cellIs" dxfId="3" priority="4" operator="equal">
      <formula>0</formula>
    </cfRule>
  </conditionalFormatting>
  <conditionalFormatting sqref="E288">
    <cfRule type="cellIs" dxfId="2" priority="3" operator="equal">
      <formula>0</formula>
    </cfRule>
  </conditionalFormatting>
  <conditionalFormatting sqref="E303">
    <cfRule type="cellIs" dxfId="1" priority="2" operator="equal">
      <formula>0</formula>
    </cfRule>
  </conditionalFormatting>
  <conditionalFormatting sqref="E218">
    <cfRule type="cellIs" dxfId="0" priority="1" operator="equal">
      <formula>0</formula>
    </cfRule>
  </conditionalFormatting>
  <dataValidations count="1">
    <dataValidation type="custom" allowBlank="1" showInputMessage="1" showErrorMessage="1" sqref="H228:I228 H178:I178 O1:P21 L679:P1048576 I325 H378:I378 N2:N10 I543 H395:I395 I508 I656 I152 I611 I276 I298 H39:I39 K22:P678 A1:A1048576 I71 I87 I114 I130 L12:N21">
      <formula1>"."</formula1>
    </dataValidation>
  </dataValidations>
  <printOptions horizontalCentered="1"/>
  <pageMargins left="0.35433070866141736" right="0.11811023622047245" top="0.35" bottom="0.59055118110236227" header="0" footer="0"/>
  <pageSetup scale="93" orientation="landscape" r:id="rId1"/>
  <colBreaks count="1" manualBreakCount="1">
    <brk id="9"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9" tint="0.39997558519241921"/>
  </sheetPr>
  <dimension ref="A1:H594"/>
  <sheetViews>
    <sheetView showGridLines="0" tabSelected="1" topLeftCell="A512" zoomScale="112" zoomScaleNormal="112" workbookViewId="0">
      <selection activeCell="C28" sqref="C28"/>
    </sheetView>
  </sheetViews>
  <sheetFormatPr baseColWidth="10" defaultColWidth="14.44140625" defaultRowHeight="10.199999999999999" x14ac:dyDescent="0.2"/>
  <cols>
    <col min="1" max="1" width="4.33203125" style="101" customWidth="1"/>
    <col min="2" max="2" width="21" style="53" customWidth="1"/>
    <col min="3" max="3" width="50.5546875" style="132" customWidth="1"/>
    <col min="4" max="4" width="10.33203125" style="53" customWidth="1"/>
    <col min="5" max="5" width="13.6640625" style="53" customWidth="1"/>
    <col min="6" max="6" width="14.44140625" style="52"/>
    <col min="7" max="7" width="14.44140625" style="53"/>
    <col min="8" max="8" width="36" style="53" customWidth="1"/>
    <col min="9" max="16384" width="14.44140625" style="53"/>
  </cols>
  <sheetData>
    <row r="1" spans="2:8" x14ac:dyDescent="0.2">
      <c r="B1" s="360" t="s">
        <v>639</v>
      </c>
      <c r="C1" s="357"/>
      <c r="D1" s="357"/>
      <c r="E1" s="357"/>
    </row>
    <row r="2" spans="2:8" ht="10.8" thickBot="1" x14ac:dyDescent="0.25">
      <c r="B2" s="360" t="s">
        <v>641</v>
      </c>
      <c r="C2" s="358"/>
      <c r="D2" s="358"/>
      <c r="E2" s="358"/>
    </row>
    <row r="3" spans="2:8" ht="13.2" customHeight="1" x14ac:dyDescent="0.2">
      <c r="B3" s="360" t="str">
        <f>+'DATOS COLEGIO'!C23</f>
        <v>NIT.804008281-6</v>
      </c>
      <c r="C3" s="360"/>
      <c r="D3" s="360"/>
      <c r="E3" s="360"/>
      <c r="G3" s="378" t="s">
        <v>626</v>
      </c>
      <c r="H3" s="379"/>
    </row>
    <row r="4" spans="2:8" ht="10.8" thickBot="1" x14ac:dyDescent="0.25">
      <c r="B4" s="360" t="s">
        <v>650</v>
      </c>
      <c r="C4" s="358"/>
      <c r="D4" s="358"/>
      <c r="E4" s="358"/>
      <c r="G4" s="282"/>
      <c r="H4" s="283"/>
    </row>
    <row r="5" spans="2:8" ht="25.2" customHeight="1" x14ac:dyDescent="0.2">
      <c r="B5" s="363" t="s">
        <v>634</v>
      </c>
      <c r="C5" s="358"/>
      <c r="D5" s="358"/>
      <c r="E5" s="358"/>
      <c r="G5" s="372" t="s">
        <v>625</v>
      </c>
      <c r="H5" s="373"/>
    </row>
    <row r="6" spans="2:8" ht="13.2" customHeight="1" x14ac:dyDescent="0.2">
      <c r="B6" s="54"/>
      <c r="C6" s="54"/>
      <c r="D6" s="54"/>
      <c r="E6" s="54"/>
      <c r="G6" s="374"/>
      <c r="H6" s="375"/>
    </row>
    <row r="7" spans="2:8" ht="13.2" customHeight="1" x14ac:dyDescent="0.2">
      <c r="B7" s="364" t="s">
        <v>624</v>
      </c>
      <c r="C7" s="358"/>
      <c r="D7" s="358"/>
      <c r="E7" s="358"/>
      <c r="G7" s="374"/>
      <c r="H7" s="375"/>
    </row>
    <row r="8" spans="2:8" ht="13.2" customHeight="1" thickBot="1" x14ac:dyDescent="0.25">
      <c r="B8" s="54"/>
      <c r="C8" s="54"/>
      <c r="D8" s="54"/>
      <c r="E8" s="54"/>
      <c r="G8" s="376"/>
      <c r="H8" s="377"/>
    </row>
    <row r="9" spans="2:8" ht="13.2" customHeight="1" thickBot="1" x14ac:dyDescent="0.25">
      <c r="B9" s="54"/>
      <c r="C9" s="54"/>
      <c r="D9" s="54"/>
      <c r="E9" s="54"/>
      <c r="G9" s="281"/>
      <c r="H9" s="281"/>
    </row>
    <row r="10" spans="2:8" ht="13.2" customHeight="1" thickBot="1" x14ac:dyDescent="0.25">
      <c r="B10" s="360" t="s">
        <v>0</v>
      </c>
      <c r="C10" s="358"/>
      <c r="D10" s="358"/>
      <c r="E10" s="358"/>
      <c r="G10" s="380" t="s">
        <v>627</v>
      </c>
      <c r="H10" s="381"/>
    </row>
    <row r="11" spans="2:8" ht="13.2" customHeight="1" thickBot="1" x14ac:dyDescent="0.25">
      <c r="B11" s="54"/>
      <c r="C11" s="54"/>
      <c r="D11" s="54"/>
      <c r="E11" s="54"/>
      <c r="G11" s="281"/>
      <c r="H11" s="281"/>
    </row>
    <row r="12" spans="2:8" ht="32.4" customHeight="1" thickBot="1" x14ac:dyDescent="0.25">
      <c r="B12" s="356" t="s">
        <v>1</v>
      </c>
      <c r="C12" s="365"/>
      <c r="D12" s="365"/>
      <c r="E12" s="365"/>
      <c r="G12" s="382" t="s">
        <v>628</v>
      </c>
      <c r="H12" s="383"/>
    </row>
    <row r="13" spans="2:8" ht="13.2" customHeight="1" thickBot="1" x14ac:dyDescent="0.25">
      <c r="B13" s="54"/>
      <c r="C13" s="54"/>
      <c r="D13" s="54"/>
      <c r="E13" s="54"/>
      <c r="G13" s="281"/>
      <c r="H13" s="281"/>
    </row>
    <row r="14" spans="2:8" ht="37.200000000000003" customHeight="1" x14ac:dyDescent="0.2">
      <c r="B14" s="356" t="s">
        <v>2</v>
      </c>
      <c r="C14" s="358"/>
      <c r="D14" s="358"/>
      <c r="E14" s="358"/>
      <c r="G14" s="366" t="s">
        <v>629</v>
      </c>
      <c r="H14" s="367"/>
    </row>
    <row r="15" spans="2:8" x14ac:dyDescent="0.2">
      <c r="B15" s="54"/>
      <c r="C15" s="54"/>
      <c r="D15" s="54"/>
      <c r="E15" s="54"/>
      <c r="G15" s="368"/>
      <c r="H15" s="369"/>
    </row>
    <row r="16" spans="2:8" ht="33.6" customHeight="1" thickBot="1" x14ac:dyDescent="0.25">
      <c r="B16" s="356" t="s">
        <v>3</v>
      </c>
      <c r="C16" s="358"/>
      <c r="D16" s="358"/>
      <c r="E16" s="358"/>
      <c r="G16" s="370"/>
      <c r="H16" s="371"/>
    </row>
    <row r="17" spans="1:8" x14ac:dyDescent="0.2">
      <c r="B17" s="54"/>
      <c r="C17" s="54"/>
      <c r="D17" s="54"/>
      <c r="E17" s="54"/>
    </row>
    <row r="18" spans="1:8" ht="39.6" customHeight="1" x14ac:dyDescent="0.2">
      <c r="B18" s="356" t="s">
        <v>4</v>
      </c>
      <c r="C18" s="358"/>
      <c r="D18" s="358"/>
      <c r="E18" s="358"/>
    </row>
    <row r="19" spans="1:8" x14ac:dyDescent="0.2">
      <c r="B19" s="54"/>
      <c r="C19" s="54"/>
      <c r="D19" s="54"/>
      <c r="E19" s="54"/>
    </row>
    <row r="20" spans="1:8" ht="38.4" customHeight="1" x14ac:dyDescent="0.2">
      <c r="B20" s="356" t="s">
        <v>651</v>
      </c>
      <c r="C20" s="358"/>
      <c r="D20" s="358"/>
      <c r="E20" s="358"/>
    </row>
    <row r="21" spans="1:8" x14ac:dyDescent="0.2">
      <c r="B21" s="54"/>
      <c r="C21" s="54"/>
      <c r="D21" s="54"/>
      <c r="E21" s="54"/>
    </row>
    <row r="22" spans="1:8" ht="36.6" customHeight="1" x14ac:dyDescent="0.2">
      <c r="B22" s="356" t="s">
        <v>5</v>
      </c>
      <c r="C22" s="358"/>
      <c r="D22" s="358"/>
      <c r="E22" s="358"/>
    </row>
    <row r="23" spans="1:8" s="183" customFormat="1" ht="15" customHeight="1" x14ac:dyDescent="0.2">
      <c r="A23" s="184"/>
      <c r="B23" s="182"/>
      <c r="F23" s="52"/>
    </row>
    <row r="24" spans="1:8" s="183" customFormat="1" ht="64.2" customHeight="1" x14ac:dyDescent="0.2">
      <c r="A24" s="184"/>
      <c r="B24" s="362" t="s">
        <v>663</v>
      </c>
      <c r="C24" s="362"/>
      <c r="D24" s="362"/>
      <c r="E24" s="362"/>
      <c r="F24" s="188"/>
      <c r="G24" s="188"/>
    </row>
    <row r="25" spans="1:8" x14ac:dyDescent="0.2">
      <c r="B25" s="54"/>
      <c r="C25" s="54"/>
      <c r="D25" s="54"/>
      <c r="E25" s="54"/>
    </row>
    <row r="26" spans="1:8" x14ac:dyDescent="0.2">
      <c r="B26" s="360" t="s">
        <v>6</v>
      </c>
      <c r="C26" s="358"/>
      <c r="D26" s="358"/>
      <c r="E26" s="358"/>
    </row>
    <row r="27" spans="1:8" x14ac:dyDescent="0.2">
      <c r="B27" s="54"/>
      <c r="C27" s="54"/>
      <c r="D27" s="54"/>
      <c r="E27" s="54"/>
    </row>
    <row r="28" spans="1:8" x14ac:dyDescent="0.2">
      <c r="B28" s="54"/>
      <c r="C28" s="54"/>
      <c r="D28" s="54"/>
      <c r="E28" s="54"/>
      <c r="G28" s="284"/>
      <c r="H28" s="285"/>
    </row>
    <row r="29" spans="1:8" ht="36.6" customHeight="1" x14ac:dyDescent="0.2">
      <c r="B29" s="356" t="s">
        <v>652</v>
      </c>
      <c r="C29" s="357"/>
      <c r="D29" s="357"/>
      <c r="E29" s="357"/>
      <c r="G29" s="284"/>
      <c r="H29" s="286"/>
    </row>
    <row r="30" spans="1:8" x14ac:dyDescent="0.2">
      <c r="B30" s="54"/>
      <c r="C30" s="54"/>
      <c r="D30" s="54"/>
      <c r="E30" s="54"/>
      <c r="G30" s="284"/>
      <c r="H30" s="287"/>
    </row>
    <row r="31" spans="1:8" ht="19.2" x14ac:dyDescent="0.2">
      <c r="A31" s="158" t="s">
        <v>584</v>
      </c>
      <c r="B31" s="55" t="s">
        <v>174</v>
      </c>
      <c r="C31" s="163" t="s">
        <v>175</v>
      </c>
      <c r="D31" s="157" t="s">
        <v>176</v>
      </c>
      <c r="E31" s="56" t="s">
        <v>177</v>
      </c>
    </row>
    <row r="32" spans="1:8" x14ac:dyDescent="0.2">
      <c r="A32" s="130"/>
      <c r="B32" s="21">
        <v>1</v>
      </c>
      <c r="C32" s="38" t="s">
        <v>7</v>
      </c>
      <c r="D32" s="22"/>
      <c r="E32" s="23">
        <f t="shared" ref="E32" si="0">E33+E47</f>
        <v>10878077.01</v>
      </c>
    </row>
    <row r="33" spans="1:7" hidden="1" x14ac:dyDescent="0.2">
      <c r="A33" s="130"/>
      <c r="B33" s="106" t="s">
        <v>8</v>
      </c>
      <c r="C33" s="107" t="s">
        <v>9</v>
      </c>
      <c r="D33" s="108"/>
      <c r="E33" s="109">
        <f>E34</f>
        <v>0</v>
      </c>
    </row>
    <row r="34" spans="1:7" hidden="1" x14ac:dyDescent="0.2">
      <c r="A34" s="130"/>
      <c r="B34" s="21" t="s">
        <v>10</v>
      </c>
      <c r="C34" s="38" t="s">
        <v>178</v>
      </c>
      <c r="D34" s="22"/>
      <c r="E34" s="23">
        <f>E35+E39</f>
        <v>0</v>
      </c>
    </row>
    <row r="35" spans="1:7" hidden="1" x14ac:dyDescent="0.2">
      <c r="A35" s="130"/>
      <c r="B35" s="21" t="s">
        <v>11</v>
      </c>
      <c r="C35" s="38" t="s">
        <v>179</v>
      </c>
      <c r="D35" s="22"/>
      <c r="E35" s="23">
        <f>E36</f>
        <v>0</v>
      </c>
    </row>
    <row r="36" spans="1:7" ht="10.199999999999999" hidden="1" customHeight="1" x14ac:dyDescent="0.2">
      <c r="A36" s="130"/>
      <c r="B36" s="21" t="s">
        <v>12</v>
      </c>
      <c r="C36" s="38" t="s">
        <v>13</v>
      </c>
      <c r="D36" s="22"/>
      <c r="E36" s="23">
        <f>SUM(E37:E38)</f>
        <v>0</v>
      </c>
    </row>
    <row r="37" spans="1:7" ht="12.75" hidden="1" customHeight="1" x14ac:dyDescent="0.2">
      <c r="A37" s="130">
        <v>1</v>
      </c>
      <c r="B37" s="110" t="s">
        <v>14</v>
      </c>
      <c r="C37" s="111" t="s">
        <v>15</v>
      </c>
      <c r="D37" s="112">
        <v>1</v>
      </c>
      <c r="E37" s="113">
        <v>0</v>
      </c>
    </row>
    <row r="38" spans="1:7" hidden="1" x14ac:dyDescent="0.2">
      <c r="A38" s="130">
        <v>4</v>
      </c>
      <c r="B38" s="102" t="s">
        <v>14</v>
      </c>
      <c r="C38" s="103" t="s">
        <v>15</v>
      </c>
      <c r="D38" s="104">
        <v>4</v>
      </c>
      <c r="E38" s="105">
        <v>0</v>
      </c>
    </row>
    <row r="39" spans="1:7" hidden="1" x14ac:dyDescent="0.2">
      <c r="A39" s="130"/>
      <c r="B39" s="21" t="s">
        <v>16</v>
      </c>
      <c r="C39" s="38" t="s">
        <v>17</v>
      </c>
      <c r="D39" s="22"/>
      <c r="E39" s="23">
        <f t="shared" ref="E39" si="1">E40+E44</f>
        <v>0</v>
      </c>
      <c r="G39" s="144"/>
    </row>
    <row r="40" spans="1:7" hidden="1" x14ac:dyDescent="0.2">
      <c r="A40" s="130"/>
      <c r="B40" s="21" t="s">
        <v>18</v>
      </c>
      <c r="C40" s="38" t="s">
        <v>19</v>
      </c>
      <c r="D40" s="22"/>
      <c r="E40" s="23">
        <f>E41</f>
        <v>0</v>
      </c>
    </row>
    <row r="41" spans="1:7" hidden="1" x14ac:dyDescent="0.2">
      <c r="A41" s="130"/>
      <c r="B41" s="21" t="s">
        <v>20</v>
      </c>
      <c r="C41" s="38" t="s">
        <v>21</v>
      </c>
      <c r="D41" s="22"/>
      <c r="E41" s="23">
        <f>E42</f>
        <v>0</v>
      </c>
    </row>
    <row r="42" spans="1:7" hidden="1" x14ac:dyDescent="0.2">
      <c r="A42" s="130"/>
      <c r="B42" s="21" t="s">
        <v>22</v>
      </c>
      <c r="C42" s="38" t="s">
        <v>23</v>
      </c>
      <c r="D42" s="22"/>
      <c r="E42" s="23">
        <f>E43</f>
        <v>0</v>
      </c>
    </row>
    <row r="43" spans="1:7" hidden="1" x14ac:dyDescent="0.2">
      <c r="A43" s="130">
        <v>2</v>
      </c>
      <c r="B43" s="65" t="s">
        <v>24</v>
      </c>
      <c r="C43" s="66" t="s">
        <v>25</v>
      </c>
      <c r="D43" s="67">
        <v>2</v>
      </c>
      <c r="E43" s="68">
        <v>0</v>
      </c>
    </row>
    <row r="44" spans="1:7" hidden="1" x14ac:dyDescent="0.2">
      <c r="A44" s="130"/>
      <c r="B44" s="21" t="s">
        <v>180</v>
      </c>
      <c r="C44" s="38" t="s">
        <v>181</v>
      </c>
      <c r="D44" s="22"/>
      <c r="E44" s="23">
        <f>SUM(E45:E46)</f>
        <v>0</v>
      </c>
    </row>
    <row r="45" spans="1:7" hidden="1" x14ac:dyDescent="0.2">
      <c r="A45" s="130">
        <v>3</v>
      </c>
      <c r="B45" s="70" t="s">
        <v>182</v>
      </c>
      <c r="C45" s="71" t="s">
        <v>183</v>
      </c>
      <c r="D45" s="72">
        <v>3</v>
      </c>
      <c r="E45" s="73">
        <v>0</v>
      </c>
    </row>
    <row r="46" spans="1:7" ht="9.6" hidden="1" customHeight="1" x14ac:dyDescent="0.2">
      <c r="A46" s="130"/>
      <c r="B46" s="74" t="s">
        <v>182</v>
      </c>
      <c r="C46" s="75" t="s">
        <v>183</v>
      </c>
      <c r="D46" s="76">
        <v>28</v>
      </c>
      <c r="E46" s="77">
        <v>0</v>
      </c>
    </row>
    <row r="47" spans="1:7" hidden="1" x14ac:dyDescent="0.2">
      <c r="A47" s="130"/>
      <c r="B47" s="21" t="s">
        <v>26</v>
      </c>
      <c r="C47" s="38" t="s">
        <v>184</v>
      </c>
      <c r="D47" s="22"/>
      <c r="E47" s="23">
        <f>E48+E54+E59+E66</f>
        <v>10878077.01</v>
      </c>
    </row>
    <row r="48" spans="1:7" hidden="1" x14ac:dyDescent="0.2">
      <c r="A48" s="130"/>
      <c r="B48" s="21" t="s">
        <v>27</v>
      </c>
      <c r="C48" s="38" t="s">
        <v>28</v>
      </c>
      <c r="D48" s="22"/>
      <c r="E48" s="23">
        <f>E49</f>
        <v>0</v>
      </c>
    </row>
    <row r="49" spans="1:5" hidden="1" x14ac:dyDescent="0.2">
      <c r="A49" s="130"/>
      <c r="B49" s="21" t="s">
        <v>29</v>
      </c>
      <c r="C49" s="38" t="s">
        <v>30</v>
      </c>
      <c r="D49" s="22"/>
      <c r="E49" s="23">
        <f>E50</f>
        <v>0</v>
      </c>
    </row>
    <row r="50" spans="1:5" ht="10.199999999999999" hidden="1" customHeight="1" x14ac:dyDescent="0.2">
      <c r="A50" s="130"/>
      <c r="B50" s="21" t="s">
        <v>31</v>
      </c>
      <c r="C50" s="38" t="s">
        <v>32</v>
      </c>
      <c r="D50" s="22"/>
      <c r="E50" s="23">
        <f>E51+E52</f>
        <v>0</v>
      </c>
    </row>
    <row r="51" spans="1:5" hidden="1" x14ac:dyDescent="0.2">
      <c r="A51" s="130"/>
      <c r="B51" s="24" t="s">
        <v>33</v>
      </c>
      <c r="C51" s="36" t="s">
        <v>34</v>
      </c>
      <c r="D51" s="25">
        <v>41</v>
      </c>
      <c r="E51" s="26">
        <v>0</v>
      </c>
    </row>
    <row r="52" spans="1:5" hidden="1" x14ac:dyDescent="0.2">
      <c r="A52" s="130"/>
      <c r="B52" s="21" t="s">
        <v>35</v>
      </c>
      <c r="C52" s="38" t="s">
        <v>36</v>
      </c>
      <c r="D52" s="22"/>
      <c r="E52" s="23">
        <f>E53</f>
        <v>0</v>
      </c>
    </row>
    <row r="53" spans="1:5" hidden="1" x14ac:dyDescent="0.2">
      <c r="A53" s="130"/>
      <c r="B53" s="24" t="s">
        <v>37</v>
      </c>
      <c r="C53" s="36" t="s">
        <v>38</v>
      </c>
      <c r="D53" s="25">
        <v>41</v>
      </c>
      <c r="E53" s="26">
        <v>0</v>
      </c>
    </row>
    <row r="54" spans="1:5" hidden="1" x14ac:dyDescent="0.2">
      <c r="A54" s="130"/>
      <c r="B54" s="21" t="s">
        <v>39</v>
      </c>
      <c r="C54" s="38" t="s">
        <v>40</v>
      </c>
      <c r="D54" s="22"/>
      <c r="E54" s="23">
        <f>SUM(E55:E58)</f>
        <v>0</v>
      </c>
    </row>
    <row r="55" spans="1:5" hidden="1" x14ac:dyDescent="0.2">
      <c r="A55" s="130"/>
      <c r="B55" s="24" t="s">
        <v>41</v>
      </c>
      <c r="C55" s="36" t="s">
        <v>42</v>
      </c>
      <c r="D55" s="25">
        <v>35</v>
      </c>
      <c r="E55" s="26">
        <v>0</v>
      </c>
    </row>
    <row r="56" spans="1:5" ht="12.75" hidden="1" customHeight="1" x14ac:dyDescent="0.2">
      <c r="A56" s="130"/>
      <c r="B56" s="24" t="s">
        <v>41</v>
      </c>
      <c r="C56" s="36" t="s">
        <v>42</v>
      </c>
      <c r="D56" s="25">
        <v>36</v>
      </c>
      <c r="E56" s="26">
        <v>0</v>
      </c>
    </row>
    <row r="57" spans="1:5" ht="12.75" hidden="1" customHeight="1" x14ac:dyDescent="0.2">
      <c r="A57" s="130"/>
      <c r="B57" s="24" t="s">
        <v>41</v>
      </c>
      <c r="C57" s="36" t="s">
        <v>42</v>
      </c>
      <c r="D57" s="25">
        <v>37</v>
      </c>
      <c r="E57" s="26">
        <v>0</v>
      </c>
    </row>
    <row r="58" spans="1:5" ht="12.75" hidden="1" customHeight="1" x14ac:dyDescent="0.2">
      <c r="A58" s="130"/>
      <c r="B58" s="24" t="s">
        <v>41</v>
      </c>
      <c r="C58" s="36" t="s">
        <v>42</v>
      </c>
      <c r="D58" s="25">
        <v>43</v>
      </c>
      <c r="E58" s="26">
        <v>0</v>
      </c>
    </row>
    <row r="59" spans="1:5" ht="12.75" hidden="1" customHeight="1" x14ac:dyDescent="0.2">
      <c r="A59" s="130"/>
      <c r="B59" s="21" t="s">
        <v>43</v>
      </c>
      <c r="C59" s="38" t="s">
        <v>44</v>
      </c>
      <c r="D59" s="22"/>
      <c r="E59" s="23">
        <f>E60+E65</f>
        <v>0</v>
      </c>
    </row>
    <row r="60" spans="1:5" ht="12.75" hidden="1" customHeight="1" x14ac:dyDescent="0.2">
      <c r="A60" s="130"/>
      <c r="B60" s="21" t="s">
        <v>45</v>
      </c>
      <c r="C60" s="38" t="s">
        <v>46</v>
      </c>
      <c r="D60" s="22"/>
      <c r="E60" s="23">
        <f>E61+E63</f>
        <v>0</v>
      </c>
    </row>
    <row r="61" spans="1:5" ht="12.75" hidden="1" customHeight="1" x14ac:dyDescent="0.2">
      <c r="A61" s="130"/>
      <c r="B61" s="21" t="s">
        <v>185</v>
      </c>
      <c r="C61" s="38" t="s">
        <v>186</v>
      </c>
      <c r="D61" s="22"/>
      <c r="E61" s="23">
        <f>E62</f>
        <v>0</v>
      </c>
    </row>
    <row r="62" spans="1:5" ht="12.75" hidden="1" customHeight="1" x14ac:dyDescent="0.2">
      <c r="A62" s="130"/>
      <c r="B62" s="24" t="s">
        <v>187</v>
      </c>
      <c r="C62" s="36" t="s">
        <v>50</v>
      </c>
      <c r="D62" s="25">
        <v>41</v>
      </c>
      <c r="E62" s="26">
        <v>0</v>
      </c>
    </row>
    <row r="63" spans="1:5" ht="12.75" hidden="1" customHeight="1" x14ac:dyDescent="0.2">
      <c r="A63" s="130"/>
      <c r="B63" s="21" t="s">
        <v>47</v>
      </c>
      <c r="C63" s="38" t="s">
        <v>48</v>
      </c>
      <c r="D63" s="22"/>
      <c r="E63" s="23">
        <f>E64</f>
        <v>0</v>
      </c>
    </row>
    <row r="64" spans="1:5" ht="12.75" hidden="1" customHeight="1" x14ac:dyDescent="0.2">
      <c r="A64" s="130"/>
      <c r="B64" s="24" t="s">
        <v>49</v>
      </c>
      <c r="C64" s="36" t="s">
        <v>50</v>
      </c>
      <c r="D64" s="25">
        <v>41</v>
      </c>
      <c r="E64" s="26">
        <v>0</v>
      </c>
    </row>
    <row r="65" spans="1:6" ht="12.75" hidden="1" customHeight="1" x14ac:dyDescent="0.2">
      <c r="A65" s="130"/>
      <c r="B65" s="24" t="s">
        <v>188</v>
      </c>
      <c r="C65" s="36" t="s">
        <v>189</v>
      </c>
      <c r="D65" s="25">
        <v>41</v>
      </c>
      <c r="E65" s="26">
        <v>0</v>
      </c>
    </row>
    <row r="66" spans="1:6" ht="12.75" customHeight="1" x14ac:dyDescent="0.2">
      <c r="A66" s="130"/>
      <c r="B66" s="21" t="s">
        <v>51</v>
      </c>
      <c r="C66" s="38" t="s">
        <v>52</v>
      </c>
      <c r="D66" s="22"/>
      <c r="E66" s="23">
        <f>SUM(E67:E75)</f>
        <v>10878077.01</v>
      </c>
    </row>
    <row r="67" spans="1:6" ht="12.75" customHeight="1" x14ac:dyDescent="0.2">
      <c r="A67" s="130"/>
      <c r="B67" s="110" t="s">
        <v>53</v>
      </c>
      <c r="C67" s="111" t="s">
        <v>604</v>
      </c>
      <c r="D67" s="112">
        <v>32</v>
      </c>
      <c r="E67" s="113">
        <v>8837756.2599999998</v>
      </c>
    </row>
    <row r="68" spans="1:6" ht="15" customHeight="1" x14ac:dyDescent="0.2">
      <c r="A68" s="130"/>
      <c r="B68" s="65" t="s">
        <v>53</v>
      </c>
      <c r="C68" s="66" t="s">
        <v>605</v>
      </c>
      <c r="D68" s="67">
        <v>33</v>
      </c>
      <c r="E68" s="68">
        <v>2040320.75</v>
      </c>
    </row>
    <row r="69" spans="1:6" ht="12.75" hidden="1" customHeight="1" x14ac:dyDescent="0.2">
      <c r="A69" s="130"/>
      <c r="B69" s="70" t="s">
        <v>53</v>
      </c>
      <c r="C69" s="71" t="s">
        <v>606</v>
      </c>
      <c r="D69" s="72">
        <v>34</v>
      </c>
      <c r="E69" s="73">
        <v>0</v>
      </c>
    </row>
    <row r="70" spans="1:6" ht="12.75" hidden="1" customHeight="1" x14ac:dyDescent="0.2">
      <c r="A70" s="130"/>
      <c r="B70" s="102" t="s">
        <v>53</v>
      </c>
      <c r="C70" s="103" t="s">
        <v>607</v>
      </c>
      <c r="D70" s="104">
        <v>35</v>
      </c>
      <c r="E70" s="105">
        <v>0</v>
      </c>
    </row>
    <row r="71" spans="1:6" ht="12.75" hidden="1" customHeight="1" x14ac:dyDescent="0.2">
      <c r="A71" s="130"/>
      <c r="B71" s="189" t="s">
        <v>53</v>
      </c>
      <c r="C71" s="190" t="s">
        <v>608</v>
      </c>
      <c r="D71" s="191">
        <v>36</v>
      </c>
      <c r="E71" s="192">
        <v>0</v>
      </c>
    </row>
    <row r="72" spans="1:6" ht="12.75" hidden="1" customHeight="1" x14ac:dyDescent="0.2">
      <c r="A72" s="130"/>
      <c r="B72" s="193" t="s">
        <v>53</v>
      </c>
      <c r="C72" s="194" t="s">
        <v>612</v>
      </c>
      <c r="D72" s="195">
        <v>37</v>
      </c>
      <c r="E72" s="196">
        <v>0</v>
      </c>
    </row>
    <row r="73" spans="1:6" ht="12.75" hidden="1" customHeight="1" x14ac:dyDescent="0.2">
      <c r="A73" s="130"/>
      <c r="B73" s="197" t="s">
        <v>53</v>
      </c>
      <c r="C73" s="198" t="s">
        <v>609</v>
      </c>
      <c r="D73" s="199">
        <v>41</v>
      </c>
      <c r="E73" s="200">
        <v>0</v>
      </c>
    </row>
    <row r="74" spans="1:6" s="183" customFormat="1" ht="12.75" hidden="1" customHeight="1" x14ac:dyDescent="0.2">
      <c r="A74" s="130"/>
      <c r="B74" s="201" t="s">
        <v>53</v>
      </c>
      <c r="C74" s="202" t="s">
        <v>610</v>
      </c>
      <c r="D74" s="203">
        <v>42</v>
      </c>
      <c r="E74" s="204">
        <v>0</v>
      </c>
      <c r="F74" s="52"/>
    </row>
    <row r="75" spans="1:6" ht="12.75" hidden="1" customHeight="1" x14ac:dyDescent="0.2">
      <c r="A75" s="130"/>
      <c r="B75" s="205" t="s">
        <v>53</v>
      </c>
      <c r="C75" s="206" t="s">
        <v>611</v>
      </c>
      <c r="D75" s="207">
        <v>43</v>
      </c>
      <c r="E75" s="208">
        <v>0</v>
      </c>
    </row>
    <row r="76" spans="1:6" x14ac:dyDescent="0.2">
      <c r="B76" s="54"/>
      <c r="C76" s="54"/>
      <c r="D76" s="57"/>
      <c r="E76" s="54"/>
    </row>
    <row r="77" spans="1:6" x14ac:dyDescent="0.2">
      <c r="B77" s="54"/>
      <c r="C77" s="54"/>
      <c r="D77" s="57"/>
      <c r="E77" s="54"/>
    </row>
    <row r="78" spans="1:6" x14ac:dyDescent="0.2">
      <c r="B78" s="58"/>
      <c r="C78" s="133"/>
      <c r="D78" s="58"/>
      <c r="E78" s="58"/>
    </row>
    <row r="79" spans="1:6" ht="33.6" customHeight="1" x14ac:dyDescent="0.2">
      <c r="B79" s="356" t="s">
        <v>653</v>
      </c>
      <c r="C79" s="357"/>
      <c r="D79" s="357"/>
      <c r="E79" s="357"/>
    </row>
    <row r="80" spans="1:6" x14ac:dyDescent="0.2">
      <c r="B80" s="54"/>
      <c r="C80" s="54"/>
      <c r="D80" s="54"/>
      <c r="E80" s="54"/>
    </row>
    <row r="81" spans="1:6" ht="19.2" x14ac:dyDescent="0.2">
      <c r="A81" s="59" t="s">
        <v>584</v>
      </c>
      <c r="B81" s="59" t="s">
        <v>174</v>
      </c>
      <c r="C81" s="163" t="s">
        <v>175</v>
      </c>
      <c r="D81" s="156" t="s">
        <v>176</v>
      </c>
      <c r="E81" s="60" t="s">
        <v>177</v>
      </c>
    </row>
    <row r="82" spans="1:6" x14ac:dyDescent="0.2">
      <c r="A82" s="130"/>
      <c r="B82" s="27" t="s">
        <v>54</v>
      </c>
      <c r="C82" s="164" t="s">
        <v>55</v>
      </c>
      <c r="D82" s="28"/>
      <c r="E82" s="29">
        <f>E83</f>
        <v>10878077.01</v>
      </c>
    </row>
    <row r="83" spans="1:6" x14ac:dyDescent="0.2">
      <c r="A83" s="130"/>
      <c r="B83" s="27" t="s">
        <v>56</v>
      </c>
      <c r="C83" s="164" t="s">
        <v>57</v>
      </c>
      <c r="D83" s="28"/>
      <c r="E83" s="29">
        <f>E84</f>
        <v>10878077.01</v>
      </c>
    </row>
    <row r="84" spans="1:6" ht="10.199999999999999" customHeight="1" x14ac:dyDescent="0.2">
      <c r="A84" s="130"/>
      <c r="B84" s="27" t="s">
        <v>58</v>
      </c>
      <c r="C84" s="164" t="s">
        <v>59</v>
      </c>
      <c r="D84" s="28"/>
      <c r="E84" s="29">
        <f>E85+E426</f>
        <v>10878077.01</v>
      </c>
    </row>
    <row r="85" spans="1:6" ht="10.199999999999999" customHeight="1" x14ac:dyDescent="0.2">
      <c r="A85" s="130"/>
      <c r="B85" s="27" t="s">
        <v>60</v>
      </c>
      <c r="C85" s="164" t="s">
        <v>61</v>
      </c>
      <c r="D85" s="28"/>
      <c r="E85" s="29">
        <f>E86</f>
        <v>0</v>
      </c>
    </row>
    <row r="86" spans="1:6" x14ac:dyDescent="0.2">
      <c r="A86" s="130"/>
      <c r="B86" s="27" t="s">
        <v>62</v>
      </c>
      <c r="C86" s="164" t="s">
        <v>63</v>
      </c>
      <c r="D86" s="28"/>
      <c r="E86" s="29">
        <f>E87+E226+E305</f>
        <v>0</v>
      </c>
    </row>
    <row r="87" spans="1:6" ht="10.199999999999999" customHeight="1" x14ac:dyDescent="0.2">
      <c r="A87" s="130"/>
      <c r="B87" s="27" t="s">
        <v>64</v>
      </c>
      <c r="C87" s="164" t="s">
        <v>65</v>
      </c>
      <c r="D87" s="28"/>
      <c r="E87" s="29">
        <f>E88+E108+E128+E167+E206</f>
        <v>0</v>
      </c>
      <c r="F87" s="170"/>
    </row>
    <row r="88" spans="1:6" ht="10.199999999999999" customHeight="1" x14ac:dyDescent="0.2">
      <c r="A88" s="130">
        <v>7</v>
      </c>
      <c r="B88" s="27" t="s">
        <v>66</v>
      </c>
      <c r="C88" s="164" t="s">
        <v>67</v>
      </c>
      <c r="D88" s="28"/>
      <c r="E88" s="29">
        <f>SUM(E89:E107)</f>
        <v>0</v>
      </c>
    </row>
    <row r="89" spans="1:6" ht="10.199999999999999" customHeight="1" x14ac:dyDescent="0.2">
      <c r="A89" s="130"/>
      <c r="B89" s="49" t="s">
        <v>68</v>
      </c>
      <c r="C89" s="165" t="s">
        <v>69</v>
      </c>
      <c r="D89" s="112">
        <v>32</v>
      </c>
      <c r="E89" s="114">
        <f>+PAA!G13</f>
        <v>0</v>
      </c>
    </row>
    <row r="90" spans="1:6" ht="10.199999999999999" customHeight="1" x14ac:dyDescent="0.2">
      <c r="A90" s="130"/>
      <c r="B90" s="51" t="s">
        <v>68</v>
      </c>
      <c r="C90" s="166" t="s">
        <v>69</v>
      </c>
      <c r="D90" s="67">
        <v>33</v>
      </c>
      <c r="E90" s="115">
        <f>+PAA!G14</f>
        <v>0</v>
      </c>
    </row>
    <row r="91" spans="1:6" ht="10.199999999999999" customHeight="1" x14ac:dyDescent="0.2">
      <c r="A91" s="130"/>
      <c r="B91" s="69" t="s">
        <v>68</v>
      </c>
      <c r="C91" s="167" t="s">
        <v>69</v>
      </c>
      <c r="D91" s="72">
        <v>34</v>
      </c>
      <c r="E91" s="116">
        <f>+PAA!G15</f>
        <v>0</v>
      </c>
    </row>
    <row r="92" spans="1:6" ht="10.199999999999999" customHeight="1" x14ac:dyDescent="0.2">
      <c r="A92" s="130"/>
      <c r="B92" s="78" t="s">
        <v>68</v>
      </c>
      <c r="C92" s="168" t="s">
        <v>69</v>
      </c>
      <c r="D92" s="104">
        <v>35</v>
      </c>
      <c r="E92" s="117">
        <f>+PAA!G16</f>
        <v>0</v>
      </c>
    </row>
    <row r="93" spans="1:6" ht="10.199999999999999" customHeight="1" x14ac:dyDescent="0.2">
      <c r="A93" s="130"/>
      <c r="B93" s="98" t="s">
        <v>68</v>
      </c>
      <c r="C93" s="209" t="s">
        <v>69</v>
      </c>
      <c r="D93" s="191">
        <v>36</v>
      </c>
      <c r="E93" s="210">
        <f>+PAA!G17</f>
        <v>0</v>
      </c>
    </row>
    <row r="94" spans="1:6" ht="10.199999999999999" customHeight="1" x14ac:dyDescent="0.2">
      <c r="A94" s="130"/>
      <c r="B94" s="214" t="s">
        <v>68</v>
      </c>
      <c r="C94" s="215" t="s">
        <v>69</v>
      </c>
      <c r="D94" s="195">
        <v>37</v>
      </c>
      <c r="E94" s="216">
        <f>+PAA!G18</f>
        <v>0</v>
      </c>
    </row>
    <row r="95" spans="1:6" ht="10.199999999999999" customHeight="1" x14ac:dyDescent="0.2">
      <c r="A95" s="130"/>
      <c r="B95" s="211" t="s">
        <v>68</v>
      </c>
      <c r="C95" s="212" t="s">
        <v>69</v>
      </c>
      <c r="D95" s="199">
        <v>41</v>
      </c>
      <c r="E95" s="213">
        <f>+PAA!G19</f>
        <v>0</v>
      </c>
    </row>
    <row r="96" spans="1:6" ht="10.199999999999999" customHeight="1" x14ac:dyDescent="0.2">
      <c r="A96" s="130"/>
      <c r="B96" s="217" t="s">
        <v>68</v>
      </c>
      <c r="C96" s="218" t="s">
        <v>69</v>
      </c>
      <c r="D96" s="203">
        <v>42</v>
      </c>
      <c r="E96" s="219">
        <f>+PAA!G20</f>
        <v>0</v>
      </c>
    </row>
    <row r="97" spans="1:5" ht="10.199999999999999" customHeight="1" x14ac:dyDescent="0.2">
      <c r="A97" s="130"/>
      <c r="B97" s="220" t="s">
        <v>68</v>
      </c>
      <c r="C97" s="221" t="s">
        <v>69</v>
      </c>
      <c r="D97" s="207">
        <v>43</v>
      </c>
      <c r="E97" s="222">
        <f>+PAA!G21</f>
        <v>0</v>
      </c>
    </row>
    <row r="98" spans="1:5" ht="10.199999999999999" hidden="1" customHeight="1" x14ac:dyDescent="0.2">
      <c r="A98" s="130"/>
      <c r="B98" s="30" t="s">
        <v>68</v>
      </c>
      <c r="C98" s="169" t="s">
        <v>69</v>
      </c>
      <c r="D98" s="31">
        <v>35</v>
      </c>
      <c r="E98" s="32">
        <v>0</v>
      </c>
    </row>
    <row r="99" spans="1:5" ht="10.199999999999999" hidden="1" customHeight="1" x14ac:dyDescent="0.2">
      <c r="A99" s="130"/>
      <c r="B99" s="30" t="s">
        <v>68</v>
      </c>
      <c r="C99" s="169" t="s">
        <v>69</v>
      </c>
      <c r="D99" s="31">
        <v>36</v>
      </c>
      <c r="E99" s="32">
        <v>0</v>
      </c>
    </row>
    <row r="100" spans="1:5" ht="10.199999999999999" hidden="1" customHeight="1" x14ac:dyDescent="0.2">
      <c r="A100" s="130"/>
      <c r="B100" s="30" t="s">
        <v>68</v>
      </c>
      <c r="C100" s="169" t="s">
        <v>69</v>
      </c>
      <c r="D100" s="31">
        <v>37</v>
      </c>
      <c r="E100" s="32">
        <v>0</v>
      </c>
    </row>
    <row r="101" spans="1:5" ht="10.199999999999999" hidden="1" customHeight="1" x14ac:dyDescent="0.2">
      <c r="A101" s="130"/>
      <c r="B101" s="30" t="s">
        <v>68</v>
      </c>
      <c r="C101" s="169" t="s">
        <v>69</v>
      </c>
      <c r="D101" s="31">
        <v>38</v>
      </c>
      <c r="E101" s="32">
        <v>0</v>
      </c>
    </row>
    <row r="102" spans="1:5" ht="10.199999999999999" hidden="1" customHeight="1" x14ac:dyDescent="0.2">
      <c r="A102" s="130"/>
      <c r="B102" s="30" t="s">
        <v>68</v>
      </c>
      <c r="C102" s="169" t="s">
        <v>69</v>
      </c>
      <c r="D102" s="31">
        <v>39</v>
      </c>
      <c r="E102" s="32">
        <v>0</v>
      </c>
    </row>
    <row r="103" spans="1:5" ht="10.199999999999999" hidden="1" customHeight="1" x14ac:dyDescent="0.2">
      <c r="A103" s="130"/>
      <c r="B103" s="30" t="s">
        <v>68</v>
      </c>
      <c r="C103" s="169" t="s">
        <v>69</v>
      </c>
      <c r="D103" s="31">
        <v>40</v>
      </c>
      <c r="E103" s="32">
        <v>0</v>
      </c>
    </row>
    <row r="104" spans="1:5" ht="10.199999999999999" hidden="1" customHeight="1" x14ac:dyDescent="0.2">
      <c r="A104" s="130"/>
      <c r="B104" s="30" t="s">
        <v>68</v>
      </c>
      <c r="C104" s="169" t="s">
        <v>69</v>
      </c>
      <c r="D104" s="31">
        <v>41</v>
      </c>
      <c r="E104" s="32">
        <v>0</v>
      </c>
    </row>
    <row r="105" spans="1:5" ht="10.199999999999999" hidden="1" customHeight="1" x14ac:dyDescent="0.2">
      <c r="A105" s="130"/>
      <c r="B105" s="30" t="s">
        <v>68</v>
      </c>
      <c r="C105" s="169" t="s">
        <v>69</v>
      </c>
      <c r="D105" s="31">
        <v>42</v>
      </c>
      <c r="E105" s="32">
        <v>0</v>
      </c>
    </row>
    <row r="106" spans="1:5" ht="10.199999999999999" hidden="1" customHeight="1" x14ac:dyDescent="0.2">
      <c r="A106" s="130"/>
      <c r="B106" s="30" t="s">
        <v>68</v>
      </c>
      <c r="C106" s="169" t="s">
        <v>69</v>
      </c>
      <c r="D106" s="31">
        <v>43</v>
      </c>
      <c r="E106" s="32">
        <v>0</v>
      </c>
    </row>
    <row r="107" spans="1:5" ht="10.199999999999999" hidden="1" customHeight="1" x14ac:dyDescent="0.2">
      <c r="A107" s="130"/>
      <c r="B107" s="30" t="s">
        <v>68</v>
      </c>
      <c r="C107" s="169" t="s">
        <v>69</v>
      </c>
      <c r="D107" s="31">
        <v>44</v>
      </c>
      <c r="E107" s="32">
        <v>0</v>
      </c>
    </row>
    <row r="108" spans="1:5" ht="10.199999999999999" customHeight="1" x14ac:dyDescent="0.2">
      <c r="A108" s="130">
        <v>7</v>
      </c>
      <c r="B108" s="27" t="s">
        <v>70</v>
      </c>
      <c r="C108" s="164" t="s">
        <v>71</v>
      </c>
      <c r="D108" s="28"/>
      <c r="E108" s="29">
        <f>SUM(E109:E127)</f>
        <v>0</v>
      </c>
    </row>
    <row r="109" spans="1:5" ht="10.95" customHeight="1" x14ac:dyDescent="0.2">
      <c r="A109" s="130"/>
      <c r="B109" s="49" t="s">
        <v>72</v>
      </c>
      <c r="C109" s="165" t="s">
        <v>73</v>
      </c>
      <c r="D109" s="112">
        <v>32</v>
      </c>
      <c r="E109" s="114">
        <f>+PAA!G30</f>
        <v>0</v>
      </c>
    </row>
    <row r="110" spans="1:5" ht="10.199999999999999" customHeight="1" x14ac:dyDescent="0.2">
      <c r="A110" s="130"/>
      <c r="B110" s="51" t="s">
        <v>72</v>
      </c>
      <c r="C110" s="166" t="s">
        <v>73</v>
      </c>
      <c r="D110" s="67">
        <v>33</v>
      </c>
      <c r="E110" s="115">
        <f>+PAA!G31</f>
        <v>0</v>
      </c>
    </row>
    <row r="111" spans="1:5" ht="10.199999999999999" customHeight="1" x14ac:dyDescent="0.2">
      <c r="A111" s="130"/>
      <c r="B111" s="69" t="s">
        <v>72</v>
      </c>
      <c r="C111" s="167" t="s">
        <v>73</v>
      </c>
      <c r="D111" s="72">
        <v>34</v>
      </c>
      <c r="E111" s="116">
        <f>+PAA!G32</f>
        <v>0</v>
      </c>
    </row>
    <row r="112" spans="1:5" ht="10.199999999999999" customHeight="1" x14ac:dyDescent="0.2">
      <c r="A112" s="130"/>
      <c r="B112" s="78" t="s">
        <v>72</v>
      </c>
      <c r="C112" s="168" t="s">
        <v>73</v>
      </c>
      <c r="D112" s="104">
        <v>35</v>
      </c>
      <c r="E112" s="117">
        <f>+PAA!G33</f>
        <v>0</v>
      </c>
    </row>
    <row r="113" spans="1:5" ht="10.199999999999999" customHeight="1" x14ac:dyDescent="0.2">
      <c r="A113" s="130"/>
      <c r="B113" s="98" t="s">
        <v>72</v>
      </c>
      <c r="C113" s="209" t="s">
        <v>73</v>
      </c>
      <c r="D113" s="191">
        <v>36</v>
      </c>
      <c r="E113" s="210">
        <f>+PAA!G34</f>
        <v>0</v>
      </c>
    </row>
    <row r="114" spans="1:5" ht="10.199999999999999" customHeight="1" x14ac:dyDescent="0.2">
      <c r="A114" s="130"/>
      <c r="B114" s="214" t="s">
        <v>72</v>
      </c>
      <c r="C114" s="215" t="s">
        <v>73</v>
      </c>
      <c r="D114" s="195">
        <v>37</v>
      </c>
      <c r="E114" s="216">
        <f>+PAA!G35</f>
        <v>0</v>
      </c>
    </row>
    <row r="115" spans="1:5" ht="10.199999999999999" customHeight="1" x14ac:dyDescent="0.2">
      <c r="A115" s="130"/>
      <c r="B115" s="211" t="s">
        <v>72</v>
      </c>
      <c r="C115" s="212" t="s">
        <v>73</v>
      </c>
      <c r="D115" s="199">
        <v>41</v>
      </c>
      <c r="E115" s="213">
        <f>+PAA!G36</f>
        <v>0</v>
      </c>
    </row>
    <row r="116" spans="1:5" ht="10.199999999999999" customHeight="1" x14ac:dyDescent="0.2">
      <c r="A116" s="130"/>
      <c r="B116" s="217" t="s">
        <v>72</v>
      </c>
      <c r="C116" s="218" t="s">
        <v>73</v>
      </c>
      <c r="D116" s="203">
        <v>42</v>
      </c>
      <c r="E116" s="219">
        <f>+PAA!G37</f>
        <v>0</v>
      </c>
    </row>
    <row r="117" spans="1:5" ht="10.199999999999999" customHeight="1" x14ac:dyDescent="0.2">
      <c r="A117" s="130"/>
      <c r="B117" s="220" t="s">
        <v>72</v>
      </c>
      <c r="C117" s="221" t="s">
        <v>73</v>
      </c>
      <c r="D117" s="207">
        <v>43</v>
      </c>
      <c r="E117" s="222">
        <f>+PAA!G38</f>
        <v>0</v>
      </c>
    </row>
    <row r="118" spans="1:5" ht="10.199999999999999" hidden="1" customHeight="1" x14ac:dyDescent="0.2">
      <c r="A118" s="130"/>
      <c r="B118" s="30" t="s">
        <v>72</v>
      </c>
      <c r="C118" s="169" t="s">
        <v>73</v>
      </c>
      <c r="D118" s="31">
        <v>35</v>
      </c>
      <c r="E118" s="32">
        <v>0</v>
      </c>
    </row>
    <row r="119" spans="1:5" ht="10.199999999999999" hidden="1" customHeight="1" x14ac:dyDescent="0.2">
      <c r="A119" s="130"/>
      <c r="B119" s="30" t="s">
        <v>72</v>
      </c>
      <c r="C119" s="169" t="s">
        <v>73</v>
      </c>
      <c r="D119" s="31">
        <v>36</v>
      </c>
      <c r="E119" s="32">
        <v>0</v>
      </c>
    </row>
    <row r="120" spans="1:5" ht="10.199999999999999" hidden="1" customHeight="1" x14ac:dyDescent="0.2">
      <c r="A120" s="130"/>
      <c r="B120" s="30" t="s">
        <v>72</v>
      </c>
      <c r="C120" s="169" t="s">
        <v>73</v>
      </c>
      <c r="D120" s="31">
        <v>37</v>
      </c>
      <c r="E120" s="32">
        <v>0</v>
      </c>
    </row>
    <row r="121" spans="1:5" ht="10.199999999999999" hidden="1" customHeight="1" x14ac:dyDescent="0.2">
      <c r="A121" s="130"/>
      <c r="B121" s="30" t="s">
        <v>72</v>
      </c>
      <c r="C121" s="169" t="s">
        <v>73</v>
      </c>
      <c r="D121" s="31">
        <v>38</v>
      </c>
      <c r="E121" s="32">
        <v>0</v>
      </c>
    </row>
    <row r="122" spans="1:5" ht="10.199999999999999" hidden="1" customHeight="1" x14ac:dyDescent="0.2">
      <c r="A122" s="130"/>
      <c r="B122" s="30" t="s">
        <v>72</v>
      </c>
      <c r="C122" s="169" t="s">
        <v>73</v>
      </c>
      <c r="D122" s="31">
        <v>39</v>
      </c>
      <c r="E122" s="32">
        <v>0</v>
      </c>
    </row>
    <row r="123" spans="1:5" ht="10.199999999999999" hidden="1" customHeight="1" x14ac:dyDescent="0.2">
      <c r="A123" s="130"/>
      <c r="B123" s="30" t="s">
        <v>72</v>
      </c>
      <c r="C123" s="169" t="s">
        <v>73</v>
      </c>
      <c r="D123" s="31">
        <v>40</v>
      </c>
      <c r="E123" s="32">
        <v>0</v>
      </c>
    </row>
    <row r="124" spans="1:5" ht="10.199999999999999" hidden="1" customHeight="1" x14ac:dyDescent="0.2">
      <c r="A124" s="130"/>
      <c r="B124" s="30" t="s">
        <v>72</v>
      </c>
      <c r="C124" s="169" t="s">
        <v>73</v>
      </c>
      <c r="D124" s="31">
        <v>41</v>
      </c>
      <c r="E124" s="32">
        <v>0</v>
      </c>
    </row>
    <row r="125" spans="1:5" ht="10.199999999999999" hidden="1" customHeight="1" x14ac:dyDescent="0.2">
      <c r="A125" s="130"/>
      <c r="B125" s="30" t="s">
        <v>72</v>
      </c>
      <c r="C125" s="169" t="s">
        <v>73</v>
      </c>
      <c r="D125" s="31">
        <v>42</v>
      </c>
      <c r="E125" s="32">
        <v>0</v>
      </c>
    </row>
    <row r="126" spans="1:5" ht="10.199999999999999" hidden="1" customHeight="1" x14ac:dyDescent="0.2">
      <c r="A126" s="130"/>
      <c r="B126" s="30" t="s">
        <v>72</v>
      </c>
      <c r="C126" s="169" t="s">
        <v>73</v>
      </c>
      <c r="D126" s="31">
        <v>43</v>
      </c>
      <c r="E126" s="32">
        <v>0</v>
      </c>
    </row>
    <row r="127" spans="1:5" ht="10.199999999999999" hidden="1" customHeight="1" x14ac:dyDescent="0.2">
      <c r="A127" s="130"/>
      <c r="B127" s="30" t="s">
        <v>72</v>
      </c>
      <c r="C127" s="169" t="s">
        <v>73</v>
      </c>
      <c r="D127" s="31">
        <v>44</v>
      </c>
      <c r="E127" s="32">
        <v>0</v>
      </c>
    </row>
    <row r="128" spans="1:5" ht="10.199999999999999" customHeight="1" x14ac:dyDescent="0.2">
      <c r="A128" s="130">
        <v>7</v>
      </c>
      <c r="B128" s="27" t="s">
        <v>74</v>
      </c>
      <c r="C128" s="164" t="s">
        <v>75</v>
      </c>
      <c r="D128" s="28"/>
      <c r="E128" s="29">
        <f>SUM(E129:E166)</f>
        <v>0</v>
      </c>
    </row>
    <row r="129" spans="1:5" ht="10.199999999999999" customHeight="1" x14ac:dyDescent="0.2">
      <c r="A129" s="130"/>
      <c r="B129" s="49" t="s">
        <v>76</v>
      </c>
      <c r="C129" s="165" t="s">
        <v>77</v>
      </c>
      <c r="D129" s="112">
        <v>32</v>
      </c>
      <c r="E129" s="114">
        <f>+PAA!G62</f>
        <v>0</v>
      </c>
    </row>
    <row r="130" spans="1:5" ht="10.199999999999999" customHeight="1" x14ac:dyDescent="0.2">
      <c r="A130" s="130"/>
      <c r="B130" s="51" t="s">
        <v>76</v>
      </c>
      <c r="C130" s="166" t="s">
        <v>77</v>
      </c>
      <c r="D130" s="67">
        <v>33</v>
      </c>
      <c r="E130" s="115">
        <f>+PAA!G63</f>
        <v>0</v>
      </c>
    </row>
    <row r="131" spans="1:5" ht="10.199999999999999" customHeight="1" x14ac:dyDescent="0.2">
      <c r="A131" s="130"/>
      <c r="B131" s="69" t="s">
        <v>76</v>
      </c>
      <c r="C131" s="167" t="s">
        <v>77</v>
      </c>
      <c r="D131" s="72">
        <v>34</v>
      </c>
      <c r="E131" s="116">
        <f>+PAA!G64</f>
        <v>0</v>
      </c>
    </row>
    <row r="132" spans="1:5" ht="10.199999999999999" customHeight="1" x14ac:dyDescent="0.2">
      <c r="A132" s="130"/>
      <c r="B132" s="78" t="s">
        <v>76</v>
      </c>
      <c r="C132" s="168" t="s">
        <v>77</v>
      </c>
      <c r="D132" s="104">
        <v>35</v>
      </c>
      <c r="E132" s="117">
        <f>+PAA!G65</f>
        <v>0</v>
      </c>
    </row>
    <row r="133" spans="1:5" ht="10.199999999999999" customHeight="1" x14ac:dyDescent="0.2">
      <c r="A133" s="130"/>
      <c r="B133" s="98" t="s">
        <v>76</v>
      </c>
      <c r="C133" s="209" t="s">
        <v>77</v>
      </c>
      <c r="D133" s="191">
        <v>36</v>
      </c>
      <c r="E133" s="210">
        <f>+PAA!G66</f>
        <v>0</v>
      </c>
    </row>
    <row r="134" spans="1:5" ht="10.199999999999999" customHeight="1" x14ac:dyDescent="0.2">
      <c r="A134" s="130"/>
      <c r="B134" s="214" t="s">
        <v>76</v>
      </c>
      <c r="C134" s="215" t="s">
        <v>77</v>
      </c>
      <c r="D134" s="195">
        <v>37</v>
      </c>
      <c r="E134" s="216">
        <f>+PAA!G67</f>
        <v>0</v>
      </c>
    </row>
    <row r="135" spans="1:5" ht="10.199999999999999" customHeight="1" x14ac:dyDescent="0.2">
      <c r="A135" s="130"/>
      <c r="B135" s="211" t="s">
        <v>76</v>
      </c>
      <c r="C135" s="212" t="s">
        <v>77</v>
      </c>
      <c r="D135" s="199">
        <v>41</v>
      </c>
      <c r="E135" s="213">
        <f>+PAA!G68</f>
        <v>0</v>
      </c>
    </row>
    <row r="136" spans="1:5" ht="10.199999999999999" customHeight="1" x14ac:dyDescent="0.2">
      <c r="A136" s="130"/>
      <c r="B136" s="217" t="s">
        <v>76</v>
      </c>
      <c r="C136" s="218" t="s">
        <v>77</v>
      </c>
      <c r="D136" s="203">
        <v>42</v>
      </c>
      <c r="E136" s="219">
        <f>+PAA!G69</f>
        <v>0</v>
      </c>
    </row>
    <row r="137" spans="1:5" ht="10.199999999999999" customHeight="1" x14ac:dyDescent="0.2">
      <c r="A137" s="130"/>
      <c r="B137" s="220" t="s">
        <v>76</v>
      </c>
      <c r="C137" s="221" t="s">
        <v>77</v>
      </c>
      <c r="D137" s="207">
        <v>43</v>
      </c>
      <c r="E137" s="222">
        <f>+PAA!G70</f>
        <v>0</v>
      </c>
    </row>
    <row r="138" spans="1:5" ht="10.199999999999999" hidden="1" customHeight="1" x14ac:dyDescent="0.2">
      <c r="A138" s="130"/>
      <c r="B138" s="30" t="s">
        <v>76</v>
      </c>
      <c r="C138" s="169" t="s">
        <v>77</v>
      </c>
      <c r="D138" s="31">
        <v>35</v>
      </c>
      <c r="E138" s="32">
        <v>0</v>
      </c>
    </row>
    <row r="139" spans="1:5" ht="10.199999999999999" hidden="1" customHeight="1" x14ac:dyDescent="0.2">
      <c r="A139" s="130"/>
      <c r="B139" s="30" t="s">
        <v>76</v>
      </c>
      <c r="C139" s="169" t="s">
        <v>77</v>
      </c>
      <c r="D139" s="31">
        <v>36</v>
      </c>
      <c r="E139" s="32">
        <v>0</v>
      </c>
    </row>
    <row r="140" spans="1:5" ht="10.199999999999999" hidden="1" customHeight="1" x14ac:dyDescent="0.2">
      <c r="A140" s="130"/>
      <c r="B140" s="30" t="s">
        <v>76</v>
      </c>
      <c r="C140" s="169" t="s">
        <v>77</v>
      </c>
      <c r="D140" s="31">
        <v>37</v>
      </c>
      <c r="E140" s="32">
        <v>0</v>
      </c>
    </row>
    <row r="141" spans="1:5" ht="10.199999999999999" hidden="1" customHeight="1" x14ac:dyDescent="0.2">
      <c r="A141" s="130"/>
      <c r="B141" s="30" t="s">
        <v>76</v>
      </c>
      <c r="C141" s="169" t="s">
        <v>77</v>
      </c>
      <c r="D141" s="31">
        <v>38</v>
      </c>
      <c r="E141" s="32">
        <v>0</v>
      </c>
    </row>
    <row r="142" spans="1:5" ht="10.199999999999999" hidden="1" customHeight="1" x14ac:dyDescent="0.2">
      <c r="A142" s="130"/>
      <c r="B142" s="30" t="s">
        <v>76</v>
      </c>
      <c r="C142" s="169" t="s">
        <v>77</v>
      </c>
      <c r="D142" s="31">
        <v>39</v>
      </c>
      <c r="E142" s="32">
        <v>0</v>
      </c>
    </row>
    <row r="143" spans="1:5" ht="10.199999999999999" hidden="1" customHeight="1" x14ac:dyDescent="0.2">
      <c r="A143" s="130"/>
      <c r="B143" s="30" t="s">
        <v>76</v>
      </c>
      <c r="C143" s="169" t="s">
        <v>77</v>
      </c>
      <c r="D143" s="31">
        <v>40</v>
      </c>
      <c r="E143" s="32">
        <v>0</v>
      </c>
    </row>
    <row r="144" spans="1:5" ht="10.199999999999999" hidden="1" customHeight="1" x14ac:dyDescent="0.2">
      <c r="A144" s="130"/>
      <c r="B144" s="30" t="s">
        <v>76</v>
      </c>
      <c r="C144" s="169" t="s">
        <v>77</v>
      </c>
      <c r="D144" s="31">
        <v>41</v>
      </c>
      <c r="E144" s="32">
        <v>0</v>
      </c>
    </row>
    <row r="145" spans="1:5" ht="10.199999999999999" hidden="1" customHeight="1" x14ac:dyDescent="0.2">
      <c r="A145" s="130"/>
      <c r="B145" s="30" t="s">
        <v>76</v>
      </c>
      <c r="C145" s="169" t="s">
        <v>77</v>
      </c>
      <c r="D145" s="31">
        <v>42</v>
      </c>
      <c r="E145" s="32">
        <v>0</v>
      </c>
    </row>
    <row r="146" spans="1:5" ht="10.199999999999999" hidden="1" customHeight="1" x14ac:dyDescent="0.2">
      <c r="A146" s="130"/>
      <c r="B146" s="30" t="s">
        <v>76</v>
      </c>
      <c r="C146" s="169" t="s">
        <v>77</v>
      </c>
      <c r="D146" s="31">
        <v>43</v>
      </c>
      <c r="E146" s="32">
        <v>0</v>
      </c>
    </row>
    <row r="147" spans="1:5" ht="10.199999999999999" hidden="1" customHeight="1" x14ac:dyDescent="0.2">
      <c r="A147" s="130"/>
      <c r="B147" s="30" t="s">
        <v>76</v>
      </c>
      <c r="C147" s="169" t="s">
        <v>77</v>
      </c>
      <c r="D147" s="31">
        <v>44</v>
      </c>
      <c r="E147" s="32">
        <v>0</v>
      </c>
    </row>
    <row r="148" spans="1:5" ht="10.199999999999999" customHeight="1" x14ac:dyDescent="0.2">
      <c r="A148" s="130"/>
      <c r="B148" s="49" t="s">
        <v>78</v>
      </c>
      <c r="C148" s="165" t="s">
        <v>79</v>
      </c>
      <c r="D148" s="112">
        <v>32</v>
      </c>
      <c r="E148" s="114">
        <f>+PAA!G78</f>
        <v>0</v>
      </c>
    </row>
    <row r="149" spans="1:5" ht="10.199999999999999" customHeight="1" x14ac:dyDescent="0.2">
      <c r="A149" s="130"/>
      <c r="B149" s="51" t="s">
        <v>78</v>
      </c>
      <c r="C149" s="166" t="s">
        <v>79</v>
      </c>
      <c r="D149" s="67">
        <v>33</v>
      </c>
      <c r="E149" s="115">
        <f>+PAA!G79</f>
        <v>0</v>
      </c>
    </row>
    <row r="150" spans="1:5" ht="10.199999999999999" customHeight="1" x14ac:dyDescent="0.2">
      <c r="A150" s="130"/>
      <c r="B150" s="69" t="s">
        <v>78</v>
      </c>
      <c r="C150" s="167" t="s">
        <v>79</v>
      </c>
      <c r="D150" s="72">
        <v>34</v>
      </c>
      <c r="E150" s="116">
        <f>+PAA!G80</f>
        <v>0</v>
      </c>
    </row>
    <row r="151" spans="1:5" ht="10.199999999999999" customHeight="1" x14ac:dyDescent="0.2">
      <c r="A151" s="130"/>
      <c r="B151" s="78" t="s">
        <v>78</v>
      </c>
      <c r="C151" s="168" t="s">
        <v>79</v>
      </c>
      <c r="D151" s="104">
        <v>35</v>
      </c>
      <c r="E151" s="117">
        <f>+PAA!G81</f>
        <v>0</v>
      </c>
    </row>
    <row r="152" spans="1:5" ht="10.199999999999999" customHeight="1" x14ac:dyDescent="0.2">
      <c r="A152" s="130"/>
      <c r="B152" s="98" t="s">
        <v>78</v>
      </c>
      <c r="C152" s="209" t="s">
        <v>79</v>
      </c>
      <c r="D152" s="191">
        <v>36</v>
      </c>
      <c r="E152" s="210">
        <f>+PAA!G82</f>
        <v>0</v>
      </c>
    </row>
    <row r="153" spans="1:5" ht="10.199999999999999" customHeight="1" x14ac:dyDescent="0.2">
      <c r="A153" s="130"/>
      <c r="B153" s="214" t="s">
        <v>78</v>
      </c>
      <c r="C153" s="215" t="s">
        <v>79</v>
      </c>
      <c r="D153" s="195">
        <v>37</v>
      </c>
      <c r="E153" s="216">
        <f>+PAA!G83</f>
        <v>0</v>
      </c>
    </row>
    <row r="154" spans="1:5" ht="10.199999999999999" customHeight="1" x14ac:dyDescent="0.2">
      <c r="A154" s="130"/>
      <c r="B154" s="211" t="s">
        <v>78</v>
      </c>
      <c r="C154" s="212" t="s">
        <v>79</v>
      </c>
      <c r="D154" s="199">
        <v>41</v>
      </c>
      <c r="E154" s="213">
        <f>+PAA!G84</f>
        <v>0</v>
      </c>
    </row>
    <row r="155" spans="1:5" ht="10.199999999999999" customHeight="1" x14ac:dyDescent="0.2">
      <c r="A155" s="130"/>
      <c r="B155" s="217" t="s">
        <v>78</v>
      </c>
      <c r="C155" s="218" t="s">
        <v>79</v>
      </c>
      <c r="D155" s="203">
        <v>42</v>
      </c>
      <c r="E155" s="219">
        <f>+PAA!G85</f>
        <v>0</v>
      </c>
    </row>
    <row r="156" spans="1:5" ht="10.199999999999999" customHeight="1" x14ac:dyDescent="0.2">
      <c r="A156" s="130"/>
      <c r="B156" s="220" t="s">
        <v>78</v>
      </c>
      <c r="C156" s="221" t="s">
        <v>79</v>
      </c>
      <c r="D156" s="207">
        <v>43</v>
      </c>
      <c r="E156" s="222">
        <f>+PAA!G86</f>
        <v>0</v>
      </c>
    </row>
    <row r="157" spans="1:5" ht="10.199999999999999" hidden="1" customHeight="1" x14ac:dyDescent="0.2">
      <c r="A157" s="130"/>
      <c r="B157" s="30" t="s">
        <v>78</v>
      </c>
      <c r="C157" s="169" t="s">
        <v>79</v>
      </c>
      <c r="D157" s="31">
        <v>35</v>
      </c>
      <c r="E157" s="32">
        <v>0</v>
      </c>
    </row>
    <row r="158" spans="1:5" ht="10.199999999999999" hidden="1" customHeight="1" x14ac:dyDescent="0.2">
      <c r="A158" s="130"/>
      <c r="B158" s="30" t="s">
        <v>78</v>
      </c>
      <c r="C158" s="169" t="s">
        <v>79</v>
      </c>
      <c r="D158" s="31">
        <v>36</v>
      </c>
      <c r="E158" s="32">
        <v>0</v>
      </c>
    </row>
    <row r="159" spans="1:5" ht="10.199999999999999" hidden="1" customHeight="1" x14ac:dyDescent="0.2">
      <c r="A159" s="130"/>
      <c r="B159" s="30" t="s">
        <v>78</v>
      </c>
      <c r="C159" s="169" t="s">
        <v>79</v>
      </c>
      <c r="D159" s="31">
        <v>37</v>
      </c>
      <c r="E159" s="32">
        <v>0</v>
      </c>
    </row>
    <row r="160" spans="1:5" ht="10.199999999999999" hidden="1" customHeight="1" x14ac:dyDescent="0.2">
      <c r="A160" s="130"/>
      <c r="B160" s="30" t="s">
        <v>78</v>
      </c>
      <c r="C160" s="169" t="s">
        <v>79</v>
      </c>
      <c r="D160" s="31">
        <v>38</v>
      </c>
      <c r="E160" s="32">
        <v>0</v>
      </c>
    </row>
    <row r="161" spans="1:5" ht="10.199999999999999" hidden="1" customHeight="1" x14ac:dyDescent="0.2">
      <c r="A161" s="130"/>
      <c r="B161" s="30" t="s">
        <v>78</v>
      </c>
      <c r="C161" s="169" t="s">
        <v>79</v>
      </c>
      <c r="D161" s="31">
        <v>39</v>
      </c>
      <c r="E161" s="32">
        <v>0</v>
      </c>
    </row>
    <row r="162" spans="1:5" ht="10.199999999999999" hidden="1" customHeight="1" x14ac:dyDescent="0.2">
      <c r="A162" s="130"/>
      <c r="B162" s="30" t="s">
        <v>78</v>
      </c>
      <c r="C162" s="169" t="s">
        <v>79</v>
      </c>
      <c r="D162" s="31">
        <v>40</v>
      </c>
      <c r="E162" s="32">
        <v>0</v>
      </c>
    </row>
    <row r="163" spans="1:5" ht="10.199999999999999" hidden="1" customHeight="1" x14ac:dyDescent="0.2">
      <c r="A163" s="130"/>
      <c r="B163" s="30" t="s">
        <v>78</v>
      </c>
      <c r="C163" s="169" t="s">
        <v>79</v>
      </c>
      <c r="D163" s="31">
        <v>41</v>
      </c>
      <c r="E163" s="32">
        <v>0</v>
      </c>
    </row>
    <row r="164" spans="1:5" ht="10.199999999999999" hidden="1" customHeight="1" x14ac:dyDescent="0.2">
      <c r="A164" s="130"/>
      <c r="B164" s="30" t="s">
        <v>78</v>
      </c>
      <c r="C164" s="169" t="s">
        <v>79</v>
      </c>
      <c r="D164" s="31">
        <v>42</v>
      </c>
      <c r="E164" s="32">
        <v>0</v>
      </c>
    </row>
    <row r="165" spans="1:5" ht="10.199999999999999" hidden="1" customHeight="1" x14ac:dyDescent="0.2">
      <c r="A165" s="130"/>
      <c r="B165" s="30" t="s">
        <v>78</v>
      </c>
      <c r="C165" s="169" t="s">
        <v>79</v>
      </c>
      <c r="D165" s="31">
        <v>43</v>
      </c>
      <c r="E165" s="32">
        <v>0</v>
      </c>
    </row>
    <row r="166" spans="1:5" ht="10.199999999999999" hidden="1" customHeight="1" x14ac:dyDescent="0.2">
      <c r="A166" s="130"/>
      <c r="B166" s="30" t="s">
        <v>78</v>
      </c>
      <c r="C166" s="169" t="s">
        <v>79</v>
      </c>
      <c r="D166" s="31">
        <v>44</v>
      </c>
      <c r="E166" s="32">
        <v>0</v>
      </c>
    </row>
    <row r="167" spans="1:5" ht="10.199999999999999" customHeight="1" x14ac:dyDescent="0.2">
      <c r="A167" s="130">
        <v>7</v>
      </c>
      <c r="B167" s="27" t="s">
        <v>80</v>
      </c>
      <c r="C167" s="164" t="s">
        <v>81</v>
      </c>
      <c r="D167" s="28"/>
      <c r="E167" s="29">
        <f>SUM(E168:E205)</f>
        <v>0</v>
      </c>
    </row>
    <row r="168" spans="1:5" ht="10.199999999999999" customHeight="1" x14ac:dyDescent="0.2">
      <c r="A168" s="130"/>
      <c r="B168" s="49" t="s">
        <v>82</v>
      </c>
      <c r="C168" s="165" t="s">
        <v>83</v>
      </c>
      <c r="D168" s="112">
        <v>32</v>
      </c>
      <c r="E168" s="114">
        <f>+PAA!G105</f>
        <v>0</v>
      </c>
    </row>
    <row r="169" spans="1:5" ht="10.199999999999999" customHeight="1" x14ac:dyDescent="0.2">
      <c r="A169" s="130"/>
      <c r="B169" s="51" t="s">
        <v>82</v>
      </c>
      <c r="C169" s="166" t="s">
        <v>83</v>
      </c>
      <c r="D169" s="67">
        <v>33</v>
      </c>
      <c r="E169" s="115">
        <f>+PAA!G106</f>
        <v>0</v>
      </c>
    </row>
    <row r="170" spans="1:5" ht="10.199999999999999" customHeight="1" x14ac:dyDescent="0.2">
      <c r="A170" s="130"/>
      <c r="B170" s="69" t="s">
        <v>82</v>
      </c>
      <c r="C170" s="167" t="s">
        <v>83</v>
      </c>
      <c r="D170" s="72">
        <v>34</v>
      </c>
      <c r="E170" s="116">
        <f>+PAA!G107</f>
        <v>0</v>
      </c>
    </row>
    <row r="171" spans="1:5" ht="10.199999999999999" customHeight="1" x14ac:dyDescent="0.2">
      <c r="A171" s="130"/>
      <c r="B171" s="78" t="s">
        <v>82</v>
      </c>
      <c r="C171" s="168" t="s">
        <v>83</v>
      </c>
      <c r="D171" s="104">
        <v>35</v>
      </c>
      <c r="E171" s="117">
        <f>+PAA!G108</f>
        <v>0</v>
      </c>
    </row>
    <row r="172" spans="1:5" ht="10.199999999999999" customHeight="1" x14ac:dyDescent="0.2">
      <c r="A172" s="130"/>
      <c r="B172" s="98" t="s">
        <v>82</v>
      </c>
      <c r="C172" s="209" t="s">
        <v>83</v>
      </c>
      <c r="D172" s="191">
        <v>36</v>
      </c>
      <c r="E172" s="210">
        <f>+PAA!G109</f>
        <v>0</v>
      </c>
    </row>
    <row r="173" spans="1:5" ht="10.199999999999999" customHeight="1" x14ac:dyDescent="0.2">
      <c r="A173" s="130"/>
      <c r="B173" s="214" t="s">
        <v>82</v>
      </c>
      <c r="C173" s="215" t="s">
        <v>83</v>
      </c>
      <c r="D173" s="195">
        <v>37</v>
      </c>
      <c r="E173" s="216">
        <f>+PAA!G110</f>
        <v>0</v>
      </c>
    </row>
    <row r="174" spans="1:5" ht="10.199999999999999" customHeight="1" x14ac:dyDescent="0.2">
      <c r="A174" s="130"/>
      <c r="B174" s="211" t="s">
        <v>82</v>
      </c>
      <c r="C174" s="212" t="s">
        <v>83</v>
      </c>
      <c r="D174" s="199">
        <v>41</v>
      </c>
      <c r="E174" s="213">
        <f>+PAA!G111</f>
        <v>0</v>
      </c>
    </row>
    <row r="175" spans="1:5" ht="10.199999999999999" customHeight="1" x14ac:dyDescent="0.2">
      <c r="A175" s="130"/>
      <c r="B175" s="217" t="s">
        <v>82</v>
      </c>
      <c r="C175" s="218" t="s">
        <v>83</v>
      </c>
      <c r="D175" s="203">
        <v>42</v>
      </c>
      <c r="E175" s="219">
        <f>+PAA!G112</f>
        <v>0</v>
      </c>
    </row>
    <row r="176" spans="1:5" ht="10.199999999999999" customHeight="1" x14ac:dyDescent="0.2">
      <c r="A176" s="130"/>
      <c r="B176" s="220" t="s">
        <v>82</v>
      </c>
      <c r="C176" s="221" t="s">
        <v>83</v>
      </c>
      <c r="D176" s="207">
        <v>43</v>
      </c>
      <c r="E176" s="222">
        <f>+PAA!G113</f>
        <v>0</v>
      </c>
    </row>
    <row r="177" spans="1:5" ht="10.199999999999999" hidden="1" customHeight="1" x14ac:dyDescent="0.2">
      <c r="A177" s="130"/>
      <c r="B177" s="30" t="s">
        <v>82</v>
      </c>
      <c r="C177" s="169" t="s">
        <v>83</v>
      </c>
      <c r="D177" s="31">
        <v>35</v>
      </c>
      <c r="E177" s="32">
        <v>0</v>
      </c>
    </row>
    <row r="178" spans="1:5" ht="10.199999999999999" hidden="1" customHeight="1" x14ac:dyDescent="0.2">
      <c r="A178" s="130"/>
      <c r="B178" s="30" t="s">
        <v>82</v>
      </c>
      <c r="C178" s="169" t="s">
        <v>83</v>
      </c>
      <c r="D178" s="31">
        <v>36</v>
      </c>
      <c r="E178" s="32">
        <v>0</v>
      </c>
    </row>
    <row r="179" spans="1:5" ht="10.199999999999999" hidden="1" customHeight="1" x14ac:dyDescent="0.2">
      <c r="A179" s="130"/>
      <c r="B179" s="30" t="s">
        <v>82</v>
      </c>
      <c r="C179" s="169" t="s">
        <v>83</v>
      </c>
      <c r="D179" s="31">
        <v>37</v>
      </c>
      <c r="E179" s="32">
        <v>0</v>
      </c>
    </row>
    <row r="180" spans="1:5" ht="10.199999999999999" hidden="1" customHeight="1" x14ac:dyDescent="0.2">
      <c r="A180" s="130"/>
      <c r="B180" s="30" t="s">
        <v>82</v>
      </c>
      <c r="C180" s="169" t="s">
        <v>83</v>
      </c>
      <c r="D180" s="31">
        <v>38</v>
      </c>
      <c r="E180" s="32">
        <v>0</v>
      </c>
    </row>
    <row r="181" spans="1:5" ht="10.199999999999999" hidden="1" customHeight="1" x14ac:dyDescent="0.2">
      <c r="A181" s="130"/>
      <c r="B181" s="30" t="s">
        <v>82</v>
      </c>
      <c r="C181" s="169" t="s">
        <v>83</v>
      </c>
      <c r="D181" s="31">
        <v>39</v>
      </c>
      <c r="E181" s="32">
        <v>0</v>
      </c>
    </row>
    <row r="182" spans="1:5" ht="10.199999999999999" hidden="1" customHeight="1" x14ac:dyDescent="0.2">
      <c r="A182" s="130"/>
      <c r="B182" s="30" t="s">
        <v>82</v>
      </c>
      <c r="C182" s="169" t="s">
        <v>83</v>
      </c>
      <c r="D182" s="31">
        <v>40</v>
      </c>
      <c r="E182" s="32">
        <v>0</v>
      </c>
    </row>
    <row r="183" spans="1:5" ht="10.199999999999999" hidden="1" customHeight="1" x14ac:dyDescent="0.2">
      <c r="A183" s="130"/>
      <c r="B183" s="30" t="s">
        <v>82</v>
      </c>
      <c r="C183" s="169" t="s">
        <v>83</v>
      </c>
      <c r="D183" s="31">
        <v>41</v>
      </c>
      <c r="E183" s="32">
        <v>0</v>
      </c>
    </row>
    <row r="184" spans="1:5" ht="10.199999999999999" hidden="1" customHeight="1" x14ac:dyDescent="0.2">
      <c r="A184" s="130"/>
      <c r="B184" s="30" t="s">
        <v>82</v>
      </c>
      <c r="C184" s="169" t="s">
        <v>83</v>
      </c>
      <c r="D184" s="31">
        <v>42</v>
      </c>
      <c r="E184" s="32">
        <v>0</v>
      </c>
    </row>
    <row r="185" spans="1:5" ht="10.199999999999999" hidden="1" customHeight="1" x14ac:dyDescent="0.2">
      <c r="A185" s="130"/>
      <c r="B185" s="30" t="s">
        <v>82</v>
      </c>
      <c r="C185" s="169" t="s">
        <v>83</v>
      </c>
      <c r="D185" s="31">
        <v>43</v>
      </c>
      <c r="E185" s="32">
        <v>0</v>
      </c>
    </row>
    <row r="186" spans="1:5" ht="10.199999999999999" hidden="1" customHeight="1" x14ac:dyDescent="0.2">
      <c r="A186" s="130"/>
      <c r="B186" s="30" t="s">
        <v>82</v>
      </c>
      <c r="C186" s="169" t="s">
        <v>83</v>
      </c>
      <c r="D186" s="31">
        <v>44</v>
      </c>
      <c r="E186" s="32">
        <v>0</v>
      </c>
    </row>
    <row r="187" spans="1:5" ht="10.199999999999999" customHeight="1" x14ac:dyDescent="0.2">
      <c r="A187" s="130"/>
      <c r="B187" s="49" t="s">
        <v>84</v>
      </c>
      <c r="C187" s="165" t="s">
        <v>85</v>
      </c>
      <c r="D187" s="112">
        <v>32</v>
      </c>
      <c r="E187" s="114">
        <f>+PAA!G121</f>
        <v>0</v>
      </c>
    </row>
    <row r="188" spans="1:5" ht="10.199999999999999" customHeight="1" x14ac:dyDescent="0.2">
      <c r="A188" s="130"/>
      <c r="B188" s="51" t="s">
        <v>84</v>
      </c>
      <c r="C188" s="166" t="s">
        <v>85</v>
      </c>
      <c r="D188" s="67">
        <v>33</v>
      </c>
      <c r="E188" s="115">
        <f>+PAA!G122</f>
        <v>0</v>
      </c>
    </row>
    <row r="189" spans="1:5" ht="10.199999999999999" customHeight="1" x14ac:dyDescent="0.2">
      <c r="A189" s="130"/>
      <c r="B189" s="69" t="s">
        <v>84</v>
      </c>
      <c r="C189" s="167" t="s">
        <v>85</v>
      </c>
      <c r="D189" s="72">
        <v>34</v>
      </c>
      <c r="E189" s="116">
        <f>+PAA!G123</f>
        <v>0</v>
      </c>
    </row>
    <row r="190" spans="1:5" ht="10.199999999999999" customHeight="1" x14ac:dyDescent="0.2">
      <c r="A190" s="130"/>
      <c r="B190" s="78" t="s">
        <v>84</v>
      </c>
      <c r="C190" s="168" t="s">
        <v>85</v>
      </c>
      <c r="D190" s="104">
        <v>35</v>
      </c>
      <c r="E190" s="117">
        <f>+PAA!G124</f>
        <v>0</v>
      </c>
    </row>
    <row r="191" spans="1:5" ht="10.199999999999999" customHeight="1" x14ac:dyDescent="0.2">
      <c r="A191" s="130"/>
      <c r="B191" s="98" t="s">
        <v>84</v>
      </c>
      <c r="C191" s="209" t="s">
        <v>85</v>
      </c>
      <c r="D191" s="191">
        <v>36</v>
      </c>
      <c r="E191" s="210">
        <f>+PAA!G125</f>
        <v>0</v>
      </c>
    </row>
    <row r="192" spans="1:5" ht="10.199999999999999" customHeight="1" x14ac:dyDescent="0.2">
      <c r="A192" s="130"/>
      <c r="B192" s="214" t="s">
        <v>84</v>
      </c>
      <c r="C192" s="215" t="s">
        <v>85</v>
      </c>
      <c r="D192" s="195">
        <v>37</v>
      </c>
      <c r="E192" s="216">
        <f>+PAA!G126</f>
        <v>0</v>
      </c>
    </row>
    <row r="193" spans="1:5" ht="10.199999999999999" customHeight="1" x14ac:dyDescent="0.2">
      <c r="A193" s="130"/>
      <c r="B193" s="211" t="s">
        <v>84</v>
      </c>
      <c r="C193" s="212" t="s">
        <v>85</v>
      </c>
      <c r="D193" s="199">
        <v>41</v>
      </c>
      <c r="E193" s="213">
        <f>+PAA!G127</f>
        <v>0</v>
      </c>
    </row>
    <row r="194" spans="1:5" ht="10.199999999999999" customHeight="1" x14ac:dyDescent="0.2">
      <c r="A194" s="130"/>
      <c r="B194" s="217" t="s">
        <v>84</v>
      </c>
      <c r="C194" s="218" t="s">
        <v>85</v>
      </c>
      <c r="D194" s="203">
        <v>42</v>
      </c>
      <c r="E194" s="219">
        <f>+PAA!G128</f>
        <v>0</v>
      </c>
    </row>
    <row r="195" spans="1:5" ht="10.199999999999999" customHeight="1" x14ac:dyDescent="0.2">
      <c r="A195" s="130"/>
      <c r="B195" s="220" t="s">
        <v>84</v>
      </c>
      <c r="C195" s="221" t="s">
        <v>85</v>
      </c>
      <c r="D195" s="207">
        <v>43</v>
      </c>
      <c r="E195" s="222">
        <f>+PAA!G129</f>
        <v>0</v>
      </c>
    </row>
    <row r="196" spans="1:5" ht="10.199999999999999" hidden="1" customHeight="1" x14ac:dyDescent="0.2">
      <c r="A196" s="130"/>
      <c r="B196" s="30" t="s">
        <v>84</v>
      </c>
      <c r="C196" s="169" t="s">
        <v>85</v>
      </c>
      <c r="D196" s="31">
        <v>35</v>
      </c>
      <c r="E196" s="32">
        <v>0</v>
      </c>
    </row>
    <row r="197" spans="1:5" ht="10.199999999999999" hidden="1" customHeight="1" x14ac:dyDescent="0.2">
      <c r="A197" s="130"/>
      <c r="B197" s="30" t="s">
        <v>84</v>
      </c>
      <c r="C197" s="169" t="s">
        <v>85</v>
      </c>
      <c r="D197" s="31">
        <v>36</v>
      </c>
      <c r="E197" s="32">
        <v>0</v>
      </c>
    </row>
    <row r="198" spans="1:5" ht="10.199999999999999" hidden="1" customHeight="1" x14ac:dyDescent="0.2">
      <c r="A198" s="130"/>
      <c r="B198" s="30" t="s">
        <v>84</v>
      </c>
      <c r="C198" s="169" t="s">
        <v>85</v>
      </c>
      <c r="D198" s="31">
        <v>37</v>
      </c>
      <c r="E198" s="32">
        <v>0</v>
      </c>
    </row>
    <row r="199" spans="1:5" ht="10.199999999999999" hidden="1" customHeight="1" x14ac:dyDescent="0.2">
      <c r="A199" s="130"/>
      <c r="B199" s="30" t="s">
        <v>84</v>
      </c>
      <c r="C199" s="169" t="s">
        <v>85</v>
      </c>
      <c r="D199" s="31">
        <v>38</v>
      </c>
      <c r="E199" s="32">
        <v>0</v>
      </c>
    </row>
    <row r="200" spans="1:5" ht="10.199999999999999" hidden="1" customHeight="1" x14ac:dyDescent="0.2">
      <c r="A200" s="130"/>
      <c r="B200" s="30" t="s">
        <v>84</v>
      </c>
      <c r="C200" s="169" t="s">
        <v>85</v>
      </c>
      <c r="D200" s="31">
        <v>39</v>
      </c>
      <c r="E200" s="32">
        <v>0</v>
      </c>
    </row>
    <row r="201" spans="1:5" ht="10.199999999999999" hidden="1" customHeight="1" x14ac:dyDescent="0.2">
      <c r="A201" s="130"/>
      <c r="B201" s="30" t="s">
        <v>84</v>
      </c>
      <c r="C201" s="169" t="s">
        <v>85</v>
      </c>
      <c r="D201" s="31">
        <v>40</v>
      </c>
      <c r="E201" s="32">
        <v>0</v>
      </c>
    </row>
    <row r="202" spans="1:5" ht="10.199999999999999" hidden="1" customHeight="1" x14ac:dyDescent="0.2">
      <c r="A202" s="130"/>
      <c r="B202" s="30" t="s">
        <v>84</v>
      </c>
      <c r="C202" s="169" t="s">
        <v>85</v>
      </c>
      <c r="D202" s="31">
        <v>41</v>
      </c>
      <c r="E202" s="32">
        <v>0</v>
      </c>
    </row>
    <row r="203" spans="1:5" ht="10.199999999999999" hidden="1" customHeight="1" x14ac:dyDescent="0.2">
      <c r="A203" s="130"/>
      <c r="B203" s="30" t="s">
        <v>84</v>
      </c>
      <c r="C203" s="169" t="s">
        <v>85</v>
      </c>
      <c r="D203" s="31">
        <v>42</v>
      </c>
      <c r="E203" s="32">
        <v>0</v>
      </c>
    </row>
    <row r="204" spans="1:5" ht="10.199999999999999" hidden="1" customHeight="1" x14ac:dyDescent="0.2">
      <c r="A204" s="130"/>
      <c r="B204" s="30" t="s">
        <v>84</v>
      </c>
      <c r="C204" s="169" t="s">
        <v>85</v>
      </c>
      <c r="D204" s="31">
        <v>43</v>
      </c>
      <c r="E204" s="32">
        <v>0</v>
      </c>
    </row>
    <row r="205" spans="1:5" ht="10.199999999999999" hidden="1" customHeight="1" x14ac:dyDescent="0.2">
      <c r="A205" s="130"/>
      <c r="B205" s="30" t="s">
        <v>84</v>
      </c>
      <c r="C205" s="169" t="s">
        <v>85</v>
      </c>
      <c r="D205" s="31">
        <v>44</v>
      </c>
      <c r="E205" s="32">
        <v>0</v>
      </c>
    </row>
    <row r="206" spans="1:5" ht="10.199999999999999" customHeight="1" x14ac:dyDescent="0.2">
      <c r="A206" s="130">
        <v>7</v>
      </c>
      <c r="B206" s="27" t="s">
        <v>86</v>
      </c>
      <c r="C206" s="164" t="s">
        <v>87</v>
      </c>
      <c r="D206" s="28"/>
      <c r="E206" s="29">
        <f>SUM(E207:E225)</f>
        <v>0</v>
      </c>
    </row>
    <row r="207" spans="1:5" ht="10.199999999999999" customHeight="1" x14ac:dyDescent="0.2">
      <c r="A207" s="130"/>
      <c r="B207" s="49" t="s">
        <v>88</v>
      </c>
      <c r="C207" s="165" t="s">
        <v>89</v>
      </c>
      <c r="D207" s="112">
        <v>32</v>
      </c>
      <c r="E207" s="114">
        <f>+PAA!G143</f>
        <v>0</v>
      </c>
    </row>
    <row r="208" spans="1:5" ht="10.199999999999999" customHeight="1" x14ac:dyDescent="0.2">
      <c r="A208" s="130"/>
      <c r="B208" s="51" t="s">
        <v>88</v>
      </c>
      <c r="C208" s="166" t="s">
        <v>89</v>
      </c>
      <c r="D208" s="67">
        <v>33</v>
      </c>
      <c r="E208" s="115">
        <f>+PAA!G144</f>
        <v>0</v>
      </c>
    </row>
    <row r="209" spans="1:5" ht="10.199999999999999" customHeight="1" x14ac:dyDescent="0.2">
      <c r="A209" s="130"/>
      <c r="B209" s="69" t="s">
        <v>88</v>
      </c>
      <c r="C209" s="167" t="s">
        <v>89</v>
      </c>
      <c r="D209" s="72">
        <v>34</v>
      </c>
      <c r="E209" s="116">
        <f>+PAA!G145</f>
        <v>0</v>
      </c>
    </row>
    <row r="210" spans="1:5" ht="10.199999999999999" customHeight="1" x14ac:dyDescent="0.2">
      <c r="A210" s="130"/>
      <c r="B210" s="78" t="s">
        <v>88</v>
      </c>
      <c r="C210" s="168" t="s">
        <v>89</v>
      </c>
      <c r="D210" s="104">
        <v>35</v>
      </c>
      <c r="E210" s="117">
        <f>+PAA!G146</f>
        <v>0</v>
      </c>
    </row>
    <row r="211" spans="1:5" ht="10.199999999999999" customHeight="1" x14ac:dyDescent="0.2">
      <c r="A211" s="130"/>
      <c r="B211" s="98" t="s">
        <v>88</v>
      </c>
      <c r="C211" s="209" t="s">
        <v>89</v>
      </c>
      <c r="D211" s="191">
        <v>36</v>
      </c>
      <c r="E211" s="210">
        <f>+PAA!G147</f>
        <v>0</v>
      </c>
    </row>
    <row r="212" spans="1:5" ht="10.199999999999999" customHeight="1" x14ac:dyDescent="0.2">
      <c r="A212" s="130"/>
      <c r="B212" s="214" t="s">
        <v>88</v>
      </c>
      <c r="C212" s="215" t="s">
        <v>89</v>
      </c>
      <c r="D212" s="195">
        <v>37</v>
      </c>
      <c r="E212" s="216">
        <f>+PAA!G148</f>
        <v>0</v>
      </c>
    </row>
    <row r="213" spans="1:5" ht="10.199999999999999" customHeight="1" x14ac:dyDescent="0.2">
      <c r="A213" s="130"/>
      <c r="B213" s="211" t="s">
        <v>88</v>
      </c>
      <c r="C213" s="212" t="s">
        <v>89</v>
      </c>
      <c r="D213" s="199">
        <v>41</v>
      </c>
      <c r="E213" s="213">
        <f>+PAA!G149</f>
        <v>0</v>
      </c>
    </row>
    <row r="214" spans="1:5" ht="10.199999999999999" customHeight="1" x14ac:dyDescent="0.2">
      <c r="A214" s="130"/>
      <c r="B214" s="217" t="s">
        <v>88</v>
      </c>
      <c r="C214" s="218" t="s">
        <v>89</v>
      </c>
      <c r="D214" s="203">
        <v>42</v>
      </c>
      <c r="E214" s="219">
        <f>+PAA!G150</f>
        <v>0</v>
      </c>
    </row>
    <row r="215" spans="1:5" ht="10.199999999999999" customHeight="1" x14ac:dyDescent="0.2">
      <c r="A215" s="130"/>
      <c r="B215" s="220" t="s">
        <v>88</v>
      </c>
      <c r="C215" s="221" t="s">
        <v>89</v>
      </c>
      <c r="D215" s="207">
        <v>43</v>
      </c>
      <c r="E215" s="222">
        <f>+PAA!G151</f>
        <v>0</v>
      </c>
    </row>
    <row r="216" spans="1:5" ht="10.199999999999999" hidden="1" customHeight="1" x14ac:dyDescent="0.2">
      <c r="A216" s="130"/>
      <c r="B216" s="30" t="s">
        <v>88</v>
      </c>
      <c r="C216" s="169" t="s">
        <v>89</v>
      </c>
      <c r="D216" s="31">
        <v>35</v>
      </c>
      <c r="E216" s="32">
        <v>0</v>
      </c>
    </row>
    <row r="217" spans="1:5" ht="10.199999999999999" hidden="1" customHeight="1" x14ac:dyDescent="0.2">
      <c r="A217" s="130"/>
      <c r="B217" s="30" t="s">
        <v>88</v>
      </c>
      <c r="C217" s="169" t="s">
        <v>89</v>
      </c>
      <c r="D217" s="31">
        <v>36</v>
      </c>
      <c r="E217" s="32">
        <v>0</v>
      </c>
    </row>
    <row r="218" spans="1:5" ht="10.199999999999999" hidden="1" customHeight="1" x14ac:dyDescent="0.2">
      <c r="A218" s="130"/>
      <c r="B218" s="30" t="s">
        <v>88</v>
      </c>
      <c r="C218" s="169" t="s">
        <v>89</v>
      </c>
      <c r="D218" s="31">
        <v>37</v>
      </c>
      <c r="E218" s="32">
        <v>0</v>
      </c>
    </row>
    <row r="219" spans="1:5" ht="10.199999999999999" hidden="1" customHeight="1" x14ac:dyDescent="0.2">
      <c r="A219" s="130"/>
      <c r="B219" s="30" t="s">
        <v>88</v>
      </c>
      <c r="C219" s="169" t="s">
        <v>89</v>
      </c>
      <c r="D219" s="31">
        <v>38</v>
      </c>
      <c r="E219" s="32">
        <v>0</v>
      </c>
    </row>
    <row r="220" spans="1:5" ht="10.199999999999999" hidden="1" customHeight="1" x14ac:dyDescent="0.2">
      <c r="A220" s="130"/>
      <c r="B220" s="30" t="s">
        <v>88</v>
      </c>
      <c r="C220" s="169" t="s">
        <v>89</v>
      </c>
      <c r="D220" s="31">
        <v>39</v>
      </c>
      <c r="E220" s="32">
        <v>0</v>
      </c>
    </row>
    <row r="221" spans="1:5" ht="10.199999999999999" hidden="1" customHeight="1" x14ac:dyDescent="0.2">
      <c r="A221" s="130"/>
      <c r="B221" s="30" t="s">
        <v>88</v>
      </c>
      <c r="C221" s="169" t="s">
        <v>89</v>
      </c>
      <c r="D221" s="31">
        <v>40</v>
      </c>
      <c r="E221" s="32">
        <v>0</v>
      </c>
    </row>
    <row r="222" spans="1:5" ht="10.199999999999999" hidden="1" customHeight="1" x14ac:dyDescent="0.2">
      <c r="A222" s="130"/>
      <c r="B222" s="30" t="s">
        <v>88</v>
      </c>
      <c r="C222" s="169" t="s">
        <v>89</v>
      </c>
      <c r="D222" s="31">
        <v>41</v>
      </c>
      <c r="E222" s="32">
        <v>0</v>
      </c>
    </row>
    <row r="223" spans="1:5" ht="10.199999999999999" hidden="1" customHeight="1" x14ac:dyDescent="0.2">
      <c r="A223" s="130"/>
      <c r="B223" s="30" t="s">
        <v>88</v>
      </c>
      <c r="C223" s="169" t="s">
        <v>89</v>
      </c>
      <c r="D223" s="31">
        <v>42</v>
      </c>
      <c r="E223" s="32">
        <v>0</v>
      </c>
    </row>
    <row r="224" spans="1:5" ht="10.199999999999999" hidden="1" customHeight="1" x14ac:dyDescent="0.2">
      <c r="A224" s="130"/>
      <c r="B224" s="30" t="s">
        <v>88</v>
      </c>
      <c r="C224" s="169" t="s">
        <v>89</v>
      </c>
      <c r="D224" s="31">
        <v>43</v>
      </c>
      <c r="E224" s="32">
        <v>0</v>
      </c>
    </row>
    <row r="225" spans="1:5" ht="10.199999999999999" hidden="1" customHeight="1" x14ac:dyDescent="0.2">
      <c r="A225" s="130"/>
      <c r="B225" s="30" t="s">
        <v>88</v>
      </c>
      <c r="C225" s="169" t="s">
        <v>89</v>
      </c>
      <c r="D225" s="31">
        <v>44</v>
      </c>
      <c r="E225" s="32">
        <v>0</v>
      </c>
    </row>
    <row r="226" spans="1:5" ht="10.199999999999999" customHeight="1" x14ac:dyDescent="0.2">
      <c r="A226" s="130"/>
      <c r="B226" s="27" t="s">
        <v>90</v>
      </c>
      <c r="C226" s="164" t="s">
        <v>91</v>
      </c>
      <c r="D226" s="28"/>
      <c r="E226" s="29">
        <f>E227</f>
        <v>0</v>
      </c>
    </row>
    <row r="227" spans="1:5" ht="24.6" customHeight="1" x14ac:dyDescent="0.2">
      <c r="A227" s="130"/>
      <c r="B227" s="27" t="s">
        <v>92</v>
      </c>
      <c r="C227" s="164" t="s">
        <v>93</v>
      </c>
      <c r="D227" s="28"/>
      <c r="E227" s="29">
        <f>E228</f>
        <v>0</v>
      </c>
    </row>
    <row r="228" spans="1:5" x14ac:dyDescent="0.2">
      <c r="A228" s="130"/>
      <c r="B228" s="27" t="s">
        <v>94</v>
      </c>
      <c r="C228" s="164" t="s">
        <v>95</v>
      </c>
      <c r="D228" s="28"/>
      <c r="E228" s="29">
        <f>SUM(E229:E304)</f>
        <v>0</v>
      </c>
    </row>
    <row r="229" spans="1:5" ht="10.199999999999999" customHeight="1" x14ac:dyDescent="0.2">
      <c r="A229" s="130">
        <v>7</v>
      </c>
      <c r="B229" s="49" t="s">
        <v>96</v>
      </c>
      <c r="C229" s="165" t="s">
        <v>97</v>
      </c>
      <c r="D229" s="112">
        <v>32</v>
      </c>
      <c r="E229" s="114">
        <f>+PAA!G169</f>
        <v>0</v>
      </c>
    </row>
    <row r="230" spans="1:5" ht="10.199999999999999" customHeight="1" x14ac:dyDescent="0.2">
      <c r="A230" s="130"/>
      <c r="B230" s="51" t="s">
        <v>96</v>
      </c>
      <c r="C230" s="166" t="s">
        <v>97</v>
      </c>
      <c r="D230" s="67">
        <v>33</v>
      </c>
      <c r="E230" s="115">
        <f>+PAA!G170</f>
        <v>0</v>
      </c>
    </row>
    <row r="231" spans="1:5" ht="10.199999999999999" customHeight="1" x14ac:dyDescent="0.2">
      <c r="A231" s="130"/>
      <c r="B231" s="69" t="s">
        <v>96</v>
      </c>
      <c r="C231" s="167" t="s">
        <v>97</v>
      </c>
      <c r="D231" s="72">
        <v>34</v>
      </c>
      <c r="E231" s="116">
        <f>+PAA!G171</f>
        <v>0</v>
      </c>
    </row>
    <row r="232" spans="1:5" ht="10.199999999999999" customHeight="1" x14ac:dyDescent="0.2">
      <c r="A232" s="130"/>
      <c r="B232" s="78" t="s">
        <v>96</v>
      </c>
      <c r="C232" s="168" t="s">
        <v>97</v>
      </c>
      <c r="D232" s="104">
        <v>35</v>
      </c>
      <c r="E232" s="117">
        <f>+PAA!G172</f>
        <v>0</v>
      </c>
    </row>
    <row r="233" spans="1:5" ht="10.199999999999999" customHeight="1" x14ac:dyDescent="0.2">
      <c r="A233" s="130"/>
      <c r="B233" s="98" t="s">
        <v>96</v>
      </c>
      <c r="C233" s="209" t="s">
        <v>97</v>
      </c>
      <c r="D233" s="191">
        <v>36</v>
      </c>
      <c r="E233" s="210">
        <f>+PAA!G173</f>
        <v>0</v>
      </c>
    </row>
    <row r="234" spans="1:5" ht="10.199999999999999" customHeight="1" x14ac:dyDescent="0.2">
      <c r="A234" s="130"/>
      <c r="B234" s="214" t="s">
        <v>96</v>
      </c>
      <c r="C234" s="215" t="s">
        <v>97</v>
      </c>
      <c r="D234" s="195">
        <v>37</v>
      </c>
      <c r="E234" s="216">
        <f>+PAA!G174</f>
        <v>0</v>
      </c>
    </row>
    <row r="235" spans="1:5" ht="10.199999999999999" customHeight="1" x14ac:dyDescent="0.2">
      <c r="A235" s="130"/>
      <c r="B235" s="211" t="s">
        <v>96</v>
      </c>
      <c r="C235" s="212" t="s">
        <v>97</v>
      </c>
      <c r="D235" s="199">
        <v>41</v>
      </c>
      <c r="E235" s="213">
        <f>+PAA!G175</f>
        <v>0</v>
      </c>
    </row>
    <row r="236" spans="1:5" ht="10.199999999999999" customHeight="1" x14ac:dyDescent="0.2">
      <c r="A236" s="130"/>
      <c r="B236" s="217" t="s">
        <v>96</v>
      </c>
      <c r="C236" s="218" t="s">
        <v>97</v>
      </c>
      <c r="D236" s="203">
        <v>42</v>
      </c>
      <c r="E236" s="219">
        <f>+PAA!G176</f>
        <v>0</v>
      </c>
    </row>
    <row r="237" spans="1:5" ht="10.199999999999999" customHeight="1" x14ac:dyDescent="0.2">
      <c r="A237" s="130"/>
      <c r="B237" s="220" t="s">
        <v>96</v>
      </c>
      <c r="C237" s="221" t="s">
        <v>97</v>
      </c>
      <c r="D237" s="207">
        <v>43</v>
      </c>
      <c r="E237" s="222">
        <f>+PAA!G177</f>
        <v>0</v>
      </c>
    </row>
    <row r="238" spans="1:5" ht="10.199999999999999" hidden="1" customHeight="1" x14ac:dyDescent="0.2">
      <c r="A238" s="130"/>
      <c r="B238" s="30" t="s">
        <v>96</v>
      </c>
      <c r="C238" s="169" t="s">
        <v>97</v>
      </c>
      <c r="D238" s="31">
        <v>35</v>
      </c>
      <c r="E238" s="32">
        <v>0</v>
      </c>
    </row>
    <row r="239" spans="1:5" ht="10.199999999999999" hidden="1" customHeight="1" x14ac:dyDescent="0.2">
      <c r="A239" s="130"/>
      <c r="B239" s="30" t="s">
        <v>96</v>
      </c>
      <c r="C239" s="169" t="s">
        <v>97</v>
      </c>
      <c r="D239" s="31">
        <v>36</v>
      </c>
      <c r="E239" s="32">
        <v>0</v>
      </c>
    </row>
    <row r="240" spans="1:5" ht="10.199999999999999" hidden="1" customHeight="1" x14ac:dyDescent="0.2">
      <c r="A240" s="130"/>
      <c r="B240" s="30" t="s">
        <v>96</v>
      </c>
      <c r="C240" s="169" t="s">
        <v>97</v>
      </c>
      <c r="D240" s="31">
        <v>37</v>
      </c>
      <c r="E240" s="32">
        <v>0</v>
      </c>
    </row>
    <row r="241" spans="1:5" ht="10.199999999999999" hidden="1" customHeight="1" x14ac:dyDescent="0.2">
      <c r="A241" s="130"/>
      <c r="B241" s="30" t="s">
        <v>96</v>
      </c>
      <c r="C241" s="169" t="s">
        <v>97</v>
      </c>
      <c r="D241" s="31">
        <v>38</v>
      </c>
      <c r="E241" s="32">
        <v>0</v>
      </c>
    </row>
    <row r="242" spans="1:5" ht="10.199999999999999" hidden="1" customHeight="1" x14ac:dyDescent="0.2">
      <c r="A242" s="130"/>
      <c r="B242" s="30" t="s">
        <v>96</v>
      </c>
      <c r="C242" s="169" t="s">
        <v>97</v>
      </c>
      <c r="D242" s="31">
        <v>39</v>
      </c>
      <c r="E242" s="32">
        <v>0</v>
      </c>
    </row>
    <row r="243" spans="1:5" ht="10.199999999999999" hidden="1" customHeight="1" x14ac:dyDescent="0.2">
      <c r="A243" s="130"/>
      <c r="B243" s="30" t="s">
        <v>96</v>
      </c>
      <c r="C243" s="169" t="s">
        <v>97</v>
      </c>
      <c r="D243" s="31">
        <v>40</v>
      </c>
      <c r="E243" s="32">
        <v>0</v>
      </c>
    </row>
    <row r="244" spans="1:5" ht="10.199999999999999" hidden="1" customHeight="1" x14ac:dyDescent="0.2">
      <c r="A244" s="130"/>
      <c r="B244" s="30" t="s">
        <v>96</v>
      </c>
      <c r="C244" s="169" t="s">
        <v>97</v>
      </c>
      <c r="D244" s="31">
        <v>41</v>
      </c>
      <c r="E244" s="32">
        <v>0</v>
      </c>
    </row>
    <row r="245" spans="1:5" ht="10.199999999999999" hidden="1" customHeight="1" x14ac:dyDescent="0.2">
      <c r="A245" s="130"/>
      <c r="B245" s="30" t="s">
        <v>96</v>
      </c>
      <c r="C245" s="169" t="s">
        <v>97</v>
      </c>
      <c r="D245" s="31">
        <v>42</v>
      </c>
      <c r="E245" s="32">
        <v>0</v>
      </c>
    </row>
    <row r="246" spans="1:5" ht="10.199999999999999" hidden="1" customHeight="1" x14ac:dyDescent="0.2">
      <c r="A246" s="130"/>
      <c r="B246" s="30" t="s">
        <v>96</v>
      </c>
      <c r="C246" s="169" t="s">
        <v>97</v>
      </c>
      <c r="D246" s="31">
        <v>43</v>
      </c>
      <c r="E246" s="32">
        <v>0</v>
      </c>
    </row>
    <row r="247" spans="1:5" ht="10.199999999999999" hidden="1" customHeight="1" x14ac:dyDescent="0.2">
      <c r="A247" s="130"/>
      <c r="B247" s="30" t="s">
        <v>96</v>
      </c>
      <c r="C247" s="169" t="s">
        <v>97</v>
      </c>
      <c r="D247" s="31">
        <v>44</v>
      </c>
      <c r="E247" s="32">
        <v>0</v>
      </c>
    </row>
    <row r="248" spans="1:5" ht="10.199999999999999" customHeight="1" x14ac:dyDescent="0.2">
      <c r="A248" s="130">
        <v>7</v>
      </c>
      <c r="B248" s="49" t="s">
        <v>98</v>
      </c>
      <c r="C248" s="165" t="s">
        <v>99</v>
      </c>
      <c r="D248" s="112">
        <v>32</v>
      </c>
      <c r="E248" s="114">
        <f>+PAA!G219</f>
        <v>0</v>
      </c>
    </row>
    <row r="249" spans="1:5" ht="10.199999999999999" customHeight="1" x14ac:dyDescent="0.2">
      <c r="A249" s="130"/>
      <c r="B249" s="51" t="s">
        <v>98</v>
      </c>
      <c r="C249" s="166" t="s">
        <v>99</v>
      </c>
      <c r="D249" s="67">
        <v>33</v>
      </c>
      <c r="E249" s="115">
        <f>+PAA!G220</f>
        <v>0</v>
      </c>
    </row>
    <row r="250" spans="1:5" ht="10.199999999999999" customHeight="1" x14ac:dyDescent="0.2">
      <c r="A250" s="130"/>
      <c r="B250" s="69" t="s">
        <v>98</v>
      </c>
      <c r="C250" s="167" t="s">
        <v>99</v>
      </c>
      <c r="D250" s="72">
        <v>34</v>
      </c>
      <c r="E250" s="116">
        <f>+PAA!G221</f>
        <v>0</v>
      </c>
    </row>
    <row r="251" spans="1:5" ht="10.199999999999999" customHeight="1" x14ac:dyDescent="0.2">
      <c r="A251" s="130"/>
      <c r="B251" s="78" t="s">
        <v>98</v>
      </c>
      <c r="C251" s="168" t="s">
        <v>99</v>
      </c>
      <c r="D251" s="104">
        <v>35</v>
      </c>
      <c r="E251" s="117">
        <f>+PAA!G222</f>
        <v>0</v>
      </c>
    </row>
    <row r="252" spans="1:5" ht="10.199999999999999" customHeight="1" x14ac:dyDescent="0.2">
      <c r="A252" s="130"/>
      <c r="B252" s="98" t="s">
        <v>98</v>
      </c>
      <c r="C252" s="209" t="s">
        <v>99</v>
      </c>
      <c r="D252" s="191">
        <v>36</v>
      </c>
      <c r="E252" s="210">
        <f>+PAA!G223</f>
        <v>0</v>
      </c>
    </row>
    <row r="253" spans="1:5" ht="10.199999999999999" customHeight="1" x14ac:dyDescent="0.2">
      <c r="A253" s="130"/>
      <c r="B253" s="214" t="s">
        <v>98</v>
      </c>
      <c r="C253" s="215" t="s">
        <v>99</v>
      </c>
      <c r="D253" s="195">
        <v>37</v>
      </c>
      <c r="E253" s="216">
        <f>+PAA!G224</f>
        <v>0</v>
      </c>
    </row>
    <row r="254" spans="1:5" ht="10.199999999999999" customHeight="1" x14ac:dyDescent="0.2">
      <c r="A254" s="130"/>
      <c r="B254" s="211" t="s">
        <v>98</v>
      </c>
      <c r="C254" s="212" t="s">
        <v>99</v>
      </c>
      <c r="D254" s="199">
        <v>41</v>
      </c>
      <c r="E254" s="213">
        <f>+PAA!G225</f>
        <v>0</v>
      </c>
    </row>
    <row r="255" spans="1:5" ht="10.199999999999999" customHeight="1" x14ac:dyDescent="0.2">
      <c r="A255" s="130"/>
      <c r="B255" s="217" t="s">
        <v>98</v>
      </c>
      <c r="C255" s="218" t="s">
        <v>99</v>
      </c>
      <c r="D255" s="203">
        <v>42</v>
      </c>
      <c r="E255" s="219">
        <f>+PAA!G226</f>
        <v>0</v>
      </c>
    </row>
    <row r="256" spans="1:5" ht="10.199999999999999" customHeight="1" x14ac:dyDescent="0.2">
      <c r="A256" s="130"/>
      <c r="B256" s="220" t="s">
        <v>98</v>
      </c>
      <c r="C256" s="221" t="s">
        <v>99</v>
      </c>
      <c r="D256" s="207">
        <v>43</v>
      </c>
      <c r="E256" s="222">
        <f>+PAA!G227</f>
        <v>0</v>
      </c>
    </row>
    <row r="257" spans="1:5" ht="10.199999999999999" hidden="1" customHeight="1" x14ac:dyDescent="0.2">
      <c r="A257" s="130"/>
      <c r="B257" s="30" t="s">
        <v>98</v>
      </c>
      <c r="C257" s="169" t="s">
        <v>99</v>
      </c>
      <c r="D257" s="31">
        <v>35</v>
      </c>
      <c r="E257" s="32">
        <v>0</v>
      </c>
    </row>
    <row r="258" spans="1:5" ht="10.199999999999999" hidden="1" customHeight="1" x14ac:dyDescent="0.2">
      <c r="A258" s="130"/>
      <c r="B258" s="30" t="s">
        <v>98</v>
      </c>
      <c r="C258" s="169" t="s">
        <v>99</v>
      </c>
      <c r="D258" s="31">
        <v>36</v>
      </c>
      <c r="E258" s="32">
        <v>0</v>
      </c>
    </row>
    <row r="259" spans="1:5" ht="10.199999999999999" hidden="1" customHeight="1" x14ac:dyDescent="0.2">
      <c r="A259" s="130"/>
      <c r="B259" s="30" t="s">
        <v>98</v>
      </c>
      <c r="C259" s="169" t="s">
        <v>99</v>
      </c>
      <c r="D259" s="31">
        <v>37</v>
      </c>
      <c r="E259" s="32">
        <v>0</v>
      </c>
    </row>
    <row r="260" spans="1:5" ht="10.199999999999999" hidden="1" customHeight="1" x14ac:dyDescent="0.2">
      <c r="A260" s="130"/>
      <c r="B260" s="30" t="s">
        <v>98</v>
      </c>
      <c r="C260" s="169" t="s">
        <v>99</v>
      </c>
      <c r="D260" s="31">
        <v>38</v>
      </c>
      <c r="E260" s="32">
        <v>0</v>
      </c>
    </row>
    <row r="261" spans="1:5" ht="10.199999999999999" hidden="1" customHeight="1" x14ac:dyDescent="0.2">
      <c r="A261" s="130"/>
      <c r="B261" s="30" t="s">
        <v>98</v>
      </c>
      <c r="C261" s="169" t="s">
        <v>99</v>
      </c>
      <c r="D261" s="31">
        <v>39</v>
      </c>
      <c r="E261" s="32">
        <v>0</v>
      </c>
    </row>
    <row r="262" spans="1:5" ht="10.199999999999999" hidden="1" customHeight="1" x14ac:dyDescent="0.2">
      <c r="A262" s="130"/>
      <c r="B262" s="30" t="s">
        <v>98</v>
      </c>
      <c r="C262" s="169" t="s">
        <v>99</v>
      </c>
      <c r="D262" s="31">
        <v>40</v>
      </c>
      <c r="E262" s="32">
        <v>0</v>
      </c>
    </row>
    <row r="263" spans="1:5" ht="10.199999999999999" hidden="1" customHeight="1" x14ac:dyDescent="0.2">
      <c r="A263" s="130"/>
      <c r="B263" s="30" t="s">
        <v>98</v>
      </c>
      <c r="C263" s="169" t="s">
        <v>99</v>
      </c>
      <c r="D263" s="31">
        <v>41</v>
      </c>
      <c r="E263" s="32">
        <v>0</v>
      </c>
    </row>
    <row r="264" spans="1:5" ht="10.199999999999999" hidden="1" customHeight="1" x14ac:dyDescent="0.2">
      <c r="A264" s="130"/>
      <c r="B264" s="30" t="s">
        <v>98</v>
      </c>
      <c r="C264" s="169" t="s">
        <v>99</v>
      </c>
      <c r="D264" s="31">
        <v>42</v>
      </c>
      <c r="E264" s="32">
        <v>0</v>
      </c>
    </row>
    <row r="265" spans="1:5" ht="10.199999999999999" hidden="1" customHeight="1" x14ac:dyDescent="0.2">
      <c r="A265" s="130"/>
      <c r="B265" s="30" t="s">
        <v>98</v>
      </c>
      <c r="C265" s="169" t="s">
        <v>99</v>
      </c>
      <c r="D265" s="31">
        <v>43</v>
      </c>
      <c r="E265" s="32">
        <v>0</v>
      </c>
    </row>
    <row r="266" spans="1:5" ht="10.199999999999999" hidden="1" customHeight="1" x14ac:dyDescent="0.2">
      <c r="A266" s="130"/>
      <c r="B266" s="30" t="s">
        <v>98</v>
      </c>
      <c r="C266" s="169" t="s">
        <v>99</v>
      </c>
      <c r="D266" s="31">
        <v>44</v>
      </c>
      <c r="E266" s="32">
        <v>0</v>
      </c>
    </row>
    <row r="267" spans="1:5" ht="10.199999999999999" customHeight="1" x14ac:dyDescent="0.2">
      <c r="A267" s="130">
        <v>7</v>
      </c>
      <c r="B267" s="49" t="s">
        <v>100</v>
      </c>
      <c r="C267" s="165" t="s">
        <v>101</v>
      </c>
      <c r="D267" s="112">
        <v>32</v>
      </c>
      <c r="E267" s="114">
        <f>+PAA!G236</f>
        <v>0</v>
      </c>
    </row>
    <row r="268" spans="1:5" ht="10.199999999999999" customHeight="1" x14ac:dyDescent="0.2">
      <c r="A268" s="130"/>
      <c r="B268" s="51" t="s">
        <v>100</v>
      </c>
      <c r="C268" s="166" t="s">
        <v>101</v>
      </c>
      <c r="D268" s="67">
        <v>33</v>
      </c>
      <c r="E268" s="115">
        <f>+PAA!G237</f>
        <v>0</v>
      </c>
    </row>
    <row r="269" spans="1:5" ht="10.199999999999999" customHeight="1" x14ac:dyDescent="0.2">
      <c r="A269" s="130"/>
      <c r="B269" s="69" t="s">
        <v>100</v>
      </c>
      <c r="C269" s="167" t="s">
        <v>101</v>
      </c>
      <c r="D269" s="72">
        <v>34</v>
      </c>
      <c r="E269" s="116">
        <f>+PAA!G238</f>
        <v>0</v>
      </c>
    </row>
    <row r="270" spans="1:5" ht="10.199999999999999" customHeight="1" x14ac:dyDescent="0.2">
      <c r="A270" s="130"/>
      <c r="B270" s="78" t="s">
        <v>100</v>
      </c>
      <c r="C270" s="168" t="s">
        <v>101</v>
      </c>
      <c r="D270" s="104">
        <v>35</v>
      </c>
      <c r="E270" s="117">
        <f>+PAA!G239</f>
        <v>0</v>
      </c>
    </row>
    <row r="271" spans="1:5" ht="10.199999999999999" customHeight="1" x14ac:dyDescent="0.2">
      <c r="A271" s="130"/>
      <c r="B271" s="98" t="s">
        <v>100</v>
      </c>
      <c r="C271" s="209" t="s">
        <v>101</v>
      </c>
      <c r="D271" s="191">
        <v>36</v>
      </c>
      <c r="E271" s="210">
        <f>+PAA!G240</f>
        <v>0</v>
      </c>
    </row>
    <row r="272" spans="1:5" ht="10.199999999999999" customHeight="1" x14ac:dyDescent="0.2">
      <c r="A272" s="130"/>
      <c r="B272" s="214" t="s">
        <v>100</v>
      </c>
      <c r="C272" s="215" t="s">
        <v>101</v>
      </c>
      <c r="D272" s="195">
        <v>37</v>
      </c>
      <c r="E272" s="216">
        <f>+PAA!G241</f>
        <v>0</v>
      </c>
    </row>
    <row r="273" spans="1:5" ht="10.199999999999999" customHeight="1" x14ac:dyDescent="0.2">
      <c r="A273" s="130"/>
      <c r="B273" s="211" t="s">
        <v>100</v>
      </c>
      <c r="C273" s="212" t="s">
        <v>101</v>
      </c>
      <c r="D273" s="199">
        <v>41</v>
      </c>
      <c r="E273" s="213">
        <f>+PAA!G242</f>
        <v>0</v>
      </c>
    </row>
    <row r="274" spans="1:5" ht="10.199999999999999" customHeight="1" x14ac:dyDescent="0.2">
      <c r="A274" s="130"/>
      <c r="B274" s="217" t="s">
        <v>100</v>
      </c>
      <c r="C274" s="218" t="s">
        <v>101</v>
      </c>
      <c r="D274" s="203">
        <v>42</v>
      </c>
      <c r="E274" s="219">
        <f>+PAA!G243</f>
        <v>0</v>
      </c>
    </row>
    <row r="275" spans="1:5" ht="10.199999999999999" customHeight="1" x14ac:dyDescent="0.2">
      <c r="A275" s="130"/>
      <c r="B275" s="220" t="s">
        <v>100</v>
      </c>
      <c r="C275" s="221" t="s">
        <v>101</v>
      </c>
      <c r="D275" s="207">
        <v>43</v>
      </c>
      <c r="E275" s="222">
        <f>+PAA!G244</f>
        <v>0</v>
      </c>
    </row>
    <row r="276" spans="1:5" ht="10.199999999999999" hidden="1" customHeight="1" x14ac:dyDescent="0.2">
      <c r="A276" s="130"/>
      <c r="B276" s="30" t="s">
        <v>100</v>
      </c>
      <c r="C276" s="169" t="s">
        <v>101</v>
      </c>
      <c r="D276" s="31">
        <v>35</v>
      </c>
      <c r="E276" s="32">
        <v>0</v>
      </c>
    </row>
    <row r="277" spans="1:5" ht="10.199999999999999" hidden="1" customHeight="1" x14ac:dyDescent="0.2">
      <c r="A277" s="130"/>
      <c r="B277" s="30" t="s">
        <v>100</v>
      </c>
      <c r="C277" s="169" t="s">
        <v>101</v>
      </c>
      <c r="D277" s="31">
        <v>36</v>
      </c>
      <c r="E277" s="32">
        <v>0</v>
      </c>
    </row>
    <row r="278" spans="1:5" ht="10.199999999999999" hidden="1" customHeight="1" x14ac:dyDescent="0.2">
      <c r="A278" s="130"/>
      <c r="B278" s="30" t="s">
        <v>100</v>
      </c>
      <c r="C278" s="169" t="s">
        <v>101</v>
      </c>
      <c r="D278" s="31">
        <v>37</v>
      </c>
      <c r="E278" s="32">
        <v>0</v>
      </c>
    </row>
    <row r="279" spans="1:5" ht="10.199999999999999" hidden="1" customHeight="1" x14ac:dyDescent="0.2">
      <c r="A279" s="130"/>
      <c r="B279" s="30" t="s">
        <v>100</v>
      </c>
      <c r="C279" s="169" t="s">
        <v>101</v>
      </c>
      <c r="D279" s="31">
        <v>38</v>
      </c>
      <c r="E279" s="32">
        <v>0</v>
      </c>
    </row>
    <row r="280" spans="1:5" ht="10.199999999999999" hidden="1" customHeight="1" x14ac:dyDescent="0.2">
      <c r="A280" s="130"/>
      <c r="B280" s="30" t="s">
        <v>100</v>
      </c>
      <c r="C280" s="169" t="s">
        <v>101</v>
      </c>
      <c r="D280" s="31">
        <v>39</v>
      </c>
      <c r="E280" s="32">
        <v>0</v>
      </c>
    </row>
    <row r="281" spans="1:5" ht="10.199999999999999" hidden="1" customHeight="1" x14ac:dyDescent="0.2">
      <c r="A281" s="130"/>
      <c r="B281" s="30" t="s">
        <v>100</v>
      </c>
      <c r="C281" s="169" t="s">
        <v>101</v>
      </c>
      <c r="D281" s="31">
        <v>40</v>
      </c>
      <c r="E281" s="32">
        <v>0</v>
      </c>
    </row>
    <row r="282" spans="1:5" ht="10.199999999999999" hidden="1" customHeight="1" x14ac:dyDescent="0.2">
      <c r="A282" s="130"/>
      <c r="B282" s="30" t="s">
        <v>100</v>
      </c>
      <c r="C282" s="169" t="s">
        <v>101</v>
      </c>
      <c r="D282" s="31">
        <v>41</v>
      </c>
      <c r="E282" s="32">
        <v>0</v>
      </c>
    </row>
    <row r="283" spans="1:5" ht="10.199999999999999" hidden="1" customHeight="1" x14ac:dyDescent="0.2">
      <c r="A283" s="130"/>
      <c r="B283" s="30" t="s">
        <v>100</v>
      </c>
      <c r="C283" s="169" t="s">
        <v>101</v>
      </c>
      <c r="D283" s="31">
        <v>42</v>
      </c>
      <c r="E283" s="32">
        <v>0</v>
      </c>
    </row>
    <row r="284" spans="1:5" ht="10.199999999999999" hidden="1" customHeight="1" x14ac:dyDescent="0.2">
      <c r="A284" s="130"/>
      <c r="B284" s="30" t="s">
        <v>100</v>
      </c>
      <c r="C284" s="169" t="s">
        <v>101</v>
      </c>
      <c r="D284" s="31">
        <v>43</v>
      </c>
      <c r="E284" s="32">
        <v>0</v>
      </c>
    </row>
    <row r="285" spans="1:5" ht="10.199999999999999" hidden="1" customHeight="1" x14ac:dyDescent="0.2">
      <c r="A285" s="130"/>
      <c r="B285" s="30" t="s">
        <v>100</v>
      </c>
      <c r="C285" s="169" t="s">
        <v>101</v>
      </c>
      <c r="D285" s="31">
        <v>44</v>
      </c>
      <c r="E285" s="32">
        <v>0</v>
      </c>
    </row>
    <row r="286" spans="1:5" x14ac:dyDescent="0.2">
      <c r="A286" s="130">
        <v>7</v>
      </c>
      <c r="B286" s="49" t="s">
        <v>102</v>
      </c>
      <c r="C286" s="165" t="s">
        <v>103</v>
      </c>
      <c r="D286" s="112">
        <v>32</v>
      </c>
      <c r="E286" s="114">
        <f>+PAA!G251</f>
        <v>0</v>
      </c>
    </row>
    <row r="287" spans="1:5" x14ac:dyDescent="0.2">
      <c r="A287" s="130"/>
      <c r="B287" s="51" t="s">
        <v>102</v>
      </c>
      <c r="C287" s="166" t="s">
        <v>103</v>
      </c>
      <c r="D287" s="67">
        <v>33</v>
      </c>
      <c r="E287" s="115">
        <f>+PAA!G252</f>
        <v>0</v>
      </c>
    </row>
    <row r="288" spans="1:5" x14ac:dyDescent="0.2">
      <c r="A288" s="130"/>
      <c r="B288" s="69" t="s">
        <v>102</v>
      </c>
      <c r="C288" s="167" t="s">
        <v>103</v>
      </c>
      <c r="D288" s="72">
        <v>34</v>
      </c>
      <c r="E288" s="116">
        <f>+PAA!G253</f>
        <v>0</v>
      </c>
    </row>
    <row r="289" spans="1:5" x14ac:dyDescent="0.2">
      <c r="A289" s="130"/>
      <c r="B289" s="78" t="s">
        <v>102</v>
      </c>
      <c r="C289" s="168" t="s">
        <v>103</v>
      </c>
      <c r="D289" s="104">
        <v>35</v>
      </c>
      <c r="E289" s="117">
        <f>+PAA!G254</f>
        <v>0</v>
      </c>
    </row>
    <row r="290" spans="1:5" x14ac:dyDescent="0.2">
      <c r="A290" s="130"/>
      <c r="B290" s="98" t="s">
        <v>102</v>
      </c>
      <c r="C290" s="209" t="s">
        <v>103</v>
      </c>
      <c r="D290" s="191">
        <v>36</v>
      </c>
      <c r="E290" s="210">
        <f>+PAA!G255</f>
        <v>0</v>
      </c>
    </row>
    <row r="291" spans="1:5" x14ac:dyDescent="0.2">
      <c r="A291" s="130"/>
      <c r="B291" s="214" t="s">
        <v>102</v>
      </c>
      <c r="C291" s="215" t="s">
        <v>103</v>
      </c>
      <c r="D291" s="195">
        <v>37</v>
      </c>
      <c r="E291" s="216">
        <f>+PAA!G256</f>
        <v>0</v>
      </c>
    </row>
    <row r="292" spans="1:5" x14ac:dyDescent="0.2">
      <c r="A292" s="130"/>
      <c r="B292" s="211" t="s">
        <v>102</v>
      </c>
      <c r="C292" s="212" t="s">
        <v>103</v>
      </c>
      <c r="D292" s="199">
        <v>41</v>
      </c>
      <c r="E292" s="213">
        <f>+PAA!G257</f>
        <v>0</v>
      </c>
    </row>
    <row r="293" spans="1:5" x14ac:dyDescent="0.2">
      <c r="A293" s="130"/>
      <c r="B293" s="217" t="s">
        <v>102</v>
      </c>
      <c r="C293" s="218" t="s">
        <v>103</v>
      </c>
      <c r="D293" s="203">
        <v>42</v>
      </c>
      <c r="E293" s="219">
        <f>+PAA!G258</f>
        <v>0</v>
      </c>
    </row>
    <row r="294" spans="1:5" x14ac:dyDescent="0.2">
      <c r="A294" s="130"/>
      <c r="B294" s="220" t="s">
        <v>102</v>
      </c>
      <c r="C294" s="221" t="s">
        <v>103</v>
      </c>
      <c r="D294" s="207">
        <v>43</v>
      </c>
      <c r="E294" s="222">
        <f>+PAA!G259</f>
        <v>0</v>
      </c>
    </row>
    <row r="295" spans="1:5" hidden="1" x14ac:dyDescent="0.2">
      <c r="A295" s="130"/>
      <c r="B295" s="30" t="s">
        <v>102</v>
      </c>
      <c r="C295" s="169" t="s">
        <v>103</v>
      </c>
      <c r="D295" s="31">
        <v>35</v>
      </c>
      <c r="E295" s="32">
        <v>0</v>
      </c>
    </row>
    <row r="296" spans="1:5" hidden="1" x14ac:dyDescent="0.2">
      <c r="A296" s="130"/>
      <c r="B296" s="30" t="s">
        <v>102</v>
      </c>
      <c r="C296" s="169" t="s">
        <v>103</v>
      </c>
      <c r="D296" s="31">
        <v>36</v>
      </c>
      <c r="E296" s="32">
        <v>0</v>
      </c>
    </row>
    <row r="297" spans="1:5" hidden="1" x14ac:dyDescent="0.2">
      <c r="A297" s="130"/>
      <c r="B297" s="30" t="s">
        <v>102</v>
      </c>
      <c r="C297" s="169" t="s">
        <v>103</v>
      </c>
      <c r="D297" s="31">
        <v>37</v>
      </c>
      <c r="E297" s="32">
        <v>0</v>
      </c>
    </row>
    <row r="298" spans="1:5" hidden="1" x14ac:dyDescent="0.2">
      <c r="A298" s="130"/>
      <c r="B298" s="30" t="s">
        <v>102</v>
      </c>
      <c r="C298" s="169" t="s">
        <v>103</v>
      </c>
      <c r="D298" s="31">
        <v>38</v>
      </c>
      <c r="E298" s="32">
        <v>0</v>
      </c>
    </row>
    <row r="299" spans="1:5" hidden="1" x14ac:dyDescent="0.2">
      <c r="A299" s="130"/>
      <c r="B299" s="30" t="s">
        <v>102</v>
      </c>
      <c r="C299" s="169" t="s">
        <v>103</v>
      </c>
      <c r="D299" s="31">
        <v>39</v>
      </c>
      <c r="E299" s="32">
        <v>0</v>
      </c>
    </row>
    <row r="300" spans="1:5" hidden="1" x14ac:dyDescent="0.2">
      <c r="A300" s="130"/>
      <c r="B300" s="30" t="s">
        <v>102</v>
      </c>
      <c r="C300" s="169" t="s">
        <v>103</v>
      </c>
      <c r="D300" s="31">
        <v>40</v>
      </c>
      <c r="E300" s="32">
        <v>0</v>
      </c>
    </row>
    <row r="301" spans="1:5" hidden="1" x14ac:dyDescent="0.2">
      <c r="A301" s="130"/>
      <c r="B301" s="30" t="s">
        <v>102</v>
      </c>
      <c r="C301" s="169" t="s">
        <v>103</v>
      </c>
      <c r="D301" s="31">
        <v>41</v>
      </c>
      <c r="E301" s="32">
        <v>0</v>
      </c>
    </row>
    <row r="302" spans="1:5" hidden="1" x14ac:dyDescent="0.2">
      <c r="A302" s="130"/>
      <c r="B302" s="30" t="s">
        <v>102</v>
      </c>
      <c r="C302" s="169" t="s">
        <v>103</v>
      </c>
      <c r="D302" s="31">
        <v>42</v>
      </c>
      <c r="E302" s="32">
        <v>0</v>
      </c>
    </row>
    <row r="303" spans="1:5" hidden="1" x14ac:dyDescent="0.2">
      <c r="A303" s="130"/>
      <c r="B303" s="30" t="s">
        <v>102</v>
      </c>
      <c r="C303" s="169" t="s">
        <v>103</v>
      </c>
      <c r="D303" s="31">
        <v>43</v>
      </c>
      <c r="E303" s="32">
        <v>0</v>
      </c>
    </row>
    <row r="304" spans="1:5" hidden="1" x14ac:dyDescent="0.2">
      <c r="A304" s="130"/>
      <c r="B304" s="30" t="s">
        <v>102</v>
      </c>
      <c r="C304" s="169" t="s">
        <v>103</v>
      </c>
      <c r="D304" s="31">
        <v>44</v>
      </c>
      <c r="E304" s="32">
        <v>0</v>
      </c>
    </row>
    <row r="305" spans="1:5" x14ac:dyDescent="0.2">
      <c r="A305" s="130"/>
      <c r="B305" s="27" t="s">
        <v>104</v>
      </c>
      <c r="C305" s="164" t="s">
        <v>105</v>
      </c>
      <c r="D305" s="28"/>
      <c r="E305" s="29">
        <f>E306+E404</f>
        <v>0</v>
      </c>
    </row>
    <row r="306" spans="1:5" ht="10.199999999999999" customHeight="1" x14ac:dyDescent="0.2">
      <c r="A306" s="130"/>
      <c r="B306" s="27" t="s">
        <v>106</v>
      </c>
      <c r="C306" s="164" t="s">
        <v>107</v>
      </c>
      <c r="D306" s="28"/>
      <c r="E306" s="29">
        <f>E307+E365</f>
        <v>0</v>
      </c>
    </row>
    <row r="307" spans="1:5" ht="10.199999999999999" customHeight="1" x14ac:dyDescent="0.2">
      <c r="A307" s="130"/>
      <c r="B307" s="27" t="s">
        <v>108</v>
      </c>
      <c r="C307" s="164" t="s">
        <v>109</v>
      </c>
      <c r="D307" s="28"/>
      <c r="E307" s="29">
        <f>SUM(E308:E364)</f>
        <v>0</v>
      </c>
    </row>
    <row r="308" spans="1:5" x14ac:dyDescent="0.2">
      <c r="A308" s="130">
        <v>7</v>
      </c>
      <c r="B308" s="49" t="s">
        <v>110</v>
      </c>
      <c r="C308" s="165" t="s">
        <v>111</v>
      </c>
      <c r="D308" s="112">
        <v>32</v>
      </c>
      <c r="E308" s="114">
        <f>+PAA!G267</f>
        <v>0</v>
      </c>
    </row>
    <row r="309" spans="1:5" x14ac:dyDescent="0.2">
      <c r="A309" s="130"/>
      <c r="B309" s="51" t="s">
        <v>110</v>
      </c>
      <c r="C309" s="166" t="s">
        <v>111</v>
      </c>
      <c r="D309" s="67">
        <v>33</v>
      </c>
      <c r="E309" s="115">
        <f>+PAA!G268</f>
        <v>0</v>
      </c>
    </row>
    <row r="310" spans="1:5" x14ac:dyDescent="0.2">
      <c r="A310" s="130"/>
      <c r="B310" s="69" t="s">
        <v>110</v>
      </c>
      <c r="C310" s="167" t="s">
        <v>111</v>
      </c>
      <c r="D310" s="72">
        <v>34</v>
      </c>
      <c r="E310" s="116">
        <f>+PAA!G269</f>
        <v>0</v>
      </c>
    </row>
    <row r="311" spans="1:5" x14ac:dyDescent="0.2">
      <c r="A311" s="130"/>
      <c r="B311" s="78" t="s">
        <v>110</v>
      </c>
      <c r="C311" s="168" t="s">
        <v>111</v>
      </c>
      <c r="D311" s="104">
        <v>35</v>
      </c>
      <c r="E311" s="117">
        <f>+PAA!G270</f>
        <v>0</v>
      </c>
    </row>
    <row r="312" spans="1:5" x14ac:dyDescent="0.2">
      <c r="A312" s="130"/>
      <c r="B312" s="98" t="s">
        <v>110</v>
      </c>
      <c r="C312" s="209" t="s">
        <v>111</v>
      </c>
      <c r="D312" s="191">
        <v>36</v>
      </c>
      <c r="E312" s="210">
        <f>+PAA!G271</f>
        <v>0</v>
      </c>
    </row>
    <row r="313" spans="1:5" x14ac:dyDescent="0.2">
      <c r="A313" s="130"/>
      <c r="B313" s="214" t="s">
        <v>110</v>
      </c>
      <c r="C313" s="215" t="s">
        <v>111</v>
      </c>
      <c r="D313" s="195">
        <v>37</v>
      </c>
      <c r="E313" s="216">
        <f>+PAA!G272</f>
        <v>0</v>
      </c>
    </row>
    <row r="314" spans="1:5" x14ac:dyDescent="0.2">
      <c r="A314" s="130"/>
      <c r="B314" s="211" t="s">
        <v>110</v>
      </c>
      <c r="C314" s="212" t="s">
        <v>111</v>
      </c>
      <c r="D314" s="199">
        <v>41</v>
      </c>
      <c r="E314" s="213">
        <f>+PAA!G273</f>
        <v>0</v>
      </c>
    </row>
    <row r="315" spans="1:5" x14ac:dyDescent="0.2">
      <c r="A315" s="130"/>
      <c r="B315" s="217" t="s">
        <v>110</v>
      </c>
      <c r="C315" s="218" t="s">
        <v>111</v>
      </c>
      <c r="D315" s="203">
        <v>42</v>
      </c>
      <c r="E315" s="219">
        <f>+PAA!G274</f>
        <v>0</v>
      </c>
    </row>
    <row r="316" spans="1:5" x14ac:dyDescent="0.2">
      <c r="A316" s="130"/>
      <c r="B316" s="220" t="s">
        <v>110</v>
      </c>
      <c r="C316" s="221" t="s">
        <v>111</v>
      </c>
      <c r="D316" s="207">
        <v>43</v>
      </c>
      <c r="E316" s="222">
        <f>+PAA!G275</f>
        <v>0</v>
      </c>
    </row>
    <row r="317" spans="1:5" hidden="1" x14ac:dyDescent="0.2">
      <c r="A317" s="130"/>
      <c r="B317" s="30" t="s">
        <v>110</v>
      </c>
      <c r="C317" s="169" t="s">
        <v>111</v>
      </c>
      <c r="D317" s="31">
        <v>35</v>
      </c>
      <c r="E317" s="32">
        <v>0</v>
      </c>
    </row>
    <row r="318" spans="1:5" hidden="1" x14ac:dyDescent="0.2">
      <c r="A318" s="130"/>
      <c r="B318" s="30" t="s">
        <v>110</v>
      </c>
      <c r="C318" s="169" t="s">
        <v>111</v>
      </c>
      <c r="D318" s="31">
        <v>36</v>
      </c>
      <c r="E318" s="32">
        <v>0</v>
      </c>
    </row>
    <row r="319" spans="1:5" hidden="1" x14ac:dyDescent="0.2">
      <c r="A319" s="130"/>
      <c r="B319" s="30" t="s">
        <v>110</v>
      </c>
      <c r="C319" s="169" t="s">
        <v>111</v>
      </c>
      <c r="D319" s="31">
        <v>37</v>
      </c>
      <c r="E319" s="32">
        <v>0</v>
      </c>
    </row>
    <row r="320" spans="1:5" hidden="1" x14ac:dyDescent="0.2">
      <c r="A320" s="130"/>
      <c r="B320" s="30" t="s">
        <v>110</v>
      </c>
      <c r="C320" s="169" t="s">
        <v>111</v>
      </c>
      <c r="D320" s="31">
        <v>38</v>
      </c>
      <c r="E320" s="32">
        <v>0</v>
      </c>
    </row>
    <row r="321" spans="1:5" hidden="1" x14ac:dyDescent="0.2">
      <c r="A321" s="130"/>
      <c r="B321" s="30" t="s">
        <v>110</v>
      </c>
      <c r="C321" s="169" t="s">
        <v>111</v>
      </c>
      <c r="D321" s="31">
        <v>39</v>
      </c>
      <c r="E321" s="32">
        <v>0</v>
      </c>
    </row>
    <row r="322" spans="1:5" hidden="1" x14ac:dyDescent="0.2">
      <c r="A322" s="130"/>
      <c r="B322" s="30" t="s">
        <v>110</v>
      </c>
      <c r="C322" s="169" t="s">
        <v>111</v>
      </c>
      <c r="D322" s="31">
        <v>40</v>
      </c>
      <c r="E322" s="32">
        <v>0</v>
      </c>
    </row>
    <row r="323" spans="1:5" hidden="1" x14ac:dyDescent="0.2">
      <c r="A323" s="130"/>
      <c r="B323" s="30" t="s">
        <v>110</v>
      </c>
      <c r="C323" s="169" t="s">
        <v>111</v>
      </c>
      <c r="D323" s="31">
        <v>41</v>
      </c>
      <c r="E323" s="32">
        <v>0</v>
      </c>
    </row>
    <row r="324" spans="1:5" hidden="1" x14ac:dyDescent="0.2">
      <c r="A324" s="130"/>
      <c r="B324" s="30" t="s">
        <v>110</v>
      </c>
      <c r="C324" s="169" t="s">
        <v>111</v>
      </c>
      <c r="D324" s="31">
        <v>42</v>
      </c>
      <c r="E324" s="32">
        <v>0</v>
      </c>
    </row>
    <row r="325" spans="1:5" hidden="1" x14ac:dyDescent="0.2">
      <c r="A325" s="130"/>
      <c r="B325" s="30" t="s">
        <v>110</v>
      </c>
      <c r="C325" s="169" t="s">
        <v>111</v>
      </c>
      <c r="D325" s="31">
        <v>43</v>
      </c>
      <c r="E325" s="32">
        <v>0</v>
      </c>
    </row>
    <row r="326" spans="1:5" hidden="1" x14ac:dyDescent="0.2">
      <c r="A326" s="130"/>
      <c r="B326" s="30" t="s">
        <v>110</v>
      </c>
      <c r="C326" s="169" t="s">
        <v>111</v>
      </c>
      <c r="D326" s="31">
        <v>44</v>
      </c>
      <c r="E326" s="32">
        <v>0</v>
      </c>
    </row>
    <row r="327" spans="1:5" x14ac:dyDescent="0.2">
      <c r="A327" s="130">
        <v>7</v>
      </c>
      <c r="B327" s="49" t="s">
        <v>112</v>
      </c>
      <c r="C327" s="165" t="s">
        <v>113</v>
      </c>
      <c r="D327" s="112">
        <v>32</v>
      </c>
      <c r="E327" s="114">
        <f>+PAA!G289</f>
        <v>0</v>
      </c>
    </row>
    <row r="328" spans="1:5" x14ac:dyDescent="0.2">
      <c r="A328" s="130"/>
      <c r="B328" s="51" t="s">
        <v>112</v>
      </c>
      <c r="C328" s="166" t="s">
        <v>113</v>
      </c>
      <c r="D328" s="67">
        <v>33</v>
      </c>
      <c r="E328" s="115">
        <f>+PAA!G290</f>
        <v>0</v>
      </c>
    </row>
    <row r="329" spans="1:5" x14ac:dyDescent="0.2">
      <c r="A329" s="130"/>
      <c r="B329" s="69" t="s">
        <v>112</v>
      </c>
      <c r="C329" s="167" t="s">
        <v>113</v>
      </c>
      <c r="D329" s="72">
        <v>34</v>
      </c>
      <c r="E329" s="116">
        <f>+PAA!G291</f>
        <v>0</v>
      </c>
    </row>
    <row r="330" spans="1:5" x14ac:dyDescent="0.2">
      <c r="A330" s="130"/>
      <c r="B330" s="78" t="s">
        <v>112</v>
      </c>
      <c r="C330" s="168" t="s">
        <v>113</v>
      </c>
      <c r="D330" s="104">
        <v>35</v>
      </c>
      <c r="E330" s="117">
        <f>+PAA!G292</f>
        <v>0</v>
      </c>
    </row>
    <row r="331" spans="1:5" x14ac:dyDescent="0.2">
      <c r="A331" s="130"/>
      <c r="B331" s="98" t="s">
        <v>112</v>
      </c>
      <c r="C331" s="209" t="s">
        <v>113</v>
      </c>
      <c r="D331" s="191">
        <v>36</v>
      </c>
      <c r="E331" s="210">
        <f>+PAA!G293</f>
        <v>0</v>
      </c>
    </row>
    <row r="332" spans="1:5" x14ac:dyDescent="0.2">
      <c r="A332" s="130"/>
      <c r="B332" s="214" t="s">
        <v>112</v>
      </c>
      <c r="C332" s="215" t="s">
        <v>113</v>
      </c>
      <c r="D332" s="195">
        <v>37</v>
      </c>
      <c r="E332" s="216">
        <f>+PAA!G294</f>
        <v>0</v>
      </c>
    </row>
    <row r="333" spans="1:5" x14ac:dyDescent="0.2">
      <c r="A333" s="130"/>
      <c r="B333" s="211" t="s">
        <v>112</v>
      </c>
      <c r="C333" s="212" t="s">
        <v>113</v>
      </c>
      <c r="D333" s="199">
        <v>41</v>
      </c>
      <c r="E333" s="213">
        <f>+PAA!G295</f>
        <v>0</v>
      </c>
    </row>
    <row r="334" spans="1:5" x14ac:dyDescent="0.2">
      <c r="A334" s="130"/>
      <c r="B334" s="217" t="s">
        <v>112</v>
      </c>
      <c r="C334" s="218" t="s">
        <v>113</v>
      </c>
      <c r="D334" s="203">
        <v>42</v>
      </c>
      <c r="E334" s="219">
        <f>+PAA!G296</f>
        <v>0</v>
      </c>
    </row>
    <row r="335" spans="1:5" x14ac:dyDescent="0.2">
      <c r="A335" s="130"/>
      <c r="B335" s="220" t="s">
        <v>112</v>
      </c>
      <c r="C335" s="221" t="s">
        <v>113</v>
      </c>
      <c r="D335" s="207">
        <v>43</v>
      </c>
      <c r="E335" s="222">
        <f>+PAA!G297</f>
        <v>0</v>
      </c>
    </row>
    <row r="336" spans="1:5" hidden="1" x14ac:dyDescent="0.2">
      <c r="A336" s="130"/>
      <c r="B336" s="30" t="s">
        <v>112</v>
      </c>
      <c r="C336" s="169" t="s">
        <v>113</v>
      </c>
      <c r="D336" s="31">
        <v>35</v>
      </c>
      <c r="E336" s="32">
        <v>0</v>
      </c>
    </row>
    <row r="337" spans="1:5" hidden="1" x14ac:dyDescent="0.2">
      <c r="A337" s="130"/>
      <c r="B337" s="30" t="s">
        <v>112</v>
      </c>
      <c r="C337" s="169" t="s">
        <v>113</v>
      </c>
      <c r="D337" s="31">
        <v>36</v>
      </c>
      <c r="E337" s="32">
        <v>0</v>
      </c>
    </row>
    <row r="338" spans="1:5" hidden="1" x14ac:dyDescent="0.2">
      <c r="A338" s="130"/>
      <c r="B338" s="30" t="s">
        <v>112</v>
      </c>
      <c r="C338" s="169" t="s">
        <v>113</v>
      </c>
      <c r="D338" s="31">
        <v>37</v>
      </c>
      <c r="E338" s="32">
        <v>0</v>
      </c>
    </row>
    <row r="339" spans="1:5" hidden="1" x14ac:dyDescent="0.2">
      <c r="A339" s="130"/>
      <c r="B339" s="30" t="s">
        <v>112</v>
      </c>
      <c r="C339" s="169" t="s">
        <v>113</v>
      </c>
      <c r="D339" s="31">
        <v>38</v>
      </c>
      <c r="E339" s="32">
        <v>0</v>
      </c>
    </row>
    <row r="340" spans="1:5" hidden="1" x14ac:dyDescent="0.2">
      <c r="A340" s="130"/>
      <c r="B340" s="30" t="s">
        <v>112</v>
      </c>
      <c r="C340" s="169" t="s">
        <v>113</v>
      </c>
      <c r="D340" s="31">
        <v>39</v>
      </c>
      <c r="E340" s="32">
        <v>0</v>
      </c>
    </row>
    <row r="341" spans="1:5" hidden="1" x14ac:dyDescent="0.2">
      <c r="A341" s="130"/>
      <c r="B341" s="30" t="s">
        <v>112</v>
      </c>
      <c r="C341" s="169" t="s">
        <v>113</v>
      </c>
      <c r="D341" s="31">
        <v>40</v>
      </c>
      <c r="E341" s="32">
        <v>0</v>
      </c>
    </row>
    <row r="342" spans="1:5" hidden="1" x14ac:dyDescent="0.2">
      <c r="A342" s="130"/>
      <c r="B342" s="30" t="s">
        <v>112</v>
      </c>
      <c r="C342" s="169" t="s">
        <v>113</v>
      </c>
      <c r="D342" s="31">
        <v>41</v>
      </c>
      <c r="E342" s="32">
        <v>0</v>
      </c>
    </row>
    <row r="343" spans="1:5" hidden="1" x14ac:dyDescent="0.2">
      <c r="A343" s="130"/>
      <c r="B343" s="30" t="s">
        <v>112</v>
      </c>
      <c r="C343" s="169" t="s">
        <v>113</v>
      </c>
      <c r="D343" s="31">
        <v>42</v>
      </c>
      <c r="E343" s="32">
        <v>0</v>
      </c>
    </row>
    <row r="344" spans="1:5" hidden="1" x14ac:dyDescent="0.2">
      <c r="A344" s="130"/>
      <c r="B344" s="30" t="s">
        <v>112</v>
      </c>
      <c r="C344" s="169" t="s">
        <v>113</v>
      </c>
      <c r="D344" s="31">
        <v>43</v>
      </c>
      <c r="E344" s="32">
        <v>0</v>
      </c>
    </row>
    <row r="345" spans="1:5" hidden="1" x14ac:dyDescent="0.2">
      <c r="A345" s="130"/>
      <c r="B345" s="30" t="s">
        <v>112</v>
      </c>
      <c r="C345" s="169" t="s">
        <v>113</v>
      </c>
      <c r="D345" s="31">
        <v>44</v>
      </c>
      <c r="E345" s="32">
        <v>0</v>
      </c>
    </row>
    <row r="346" spans="1:5" ht="10.199999999999999" customHeight="1" x14ac:dyDescent="0.2">
      <c r="A346" s="130">
        <v>7</v>
      </c>
      <c r="B346" s="49" t="s">
        <v>114</v>
      </c>
      <c r="C346" s="165" t="s">
        <v>115</v>
      </c>
      <c r="D346" s="112">
        <v>32</v>
      </c>
      <c r="E346" s="114">
        <f>+PAA!G304</f>
        <v>0</v>
      </c>
    </row>
    <row r="347" spans="1:5" ht="10.199999999999999" customHeight="1" x14ac:dyDescent="0.2">
      <c r="A347" s="130"/>
      <c r="B347" s="51" t="s">
        <v>114</v>
      </c>
      <c r="C347" s="166" t="s">
        <v>115</v>
      </c>
      <c r="D347" s="67">
        <v>33</v>
      </c>
      <c r="E347" s="115">
        <f>+PAA!G305</f>
        <v>0</v>
      </c>
    </row>
    <row r="348" spans="1:5" ht="10.199999999999999" customHeight="1" x14ac:dyDescent="0.2">
      <c r="A348" s="130"/>
      <c r="B348" s="69" t="s">
        <v>114</v>
      </c>
      <c r="C348" s="167" t="s">
        <v>115</v>
      </c>
      <c r="D348" s="72">
        <v>34</v>
      </c>
      <c r="E348" s="116">
        <f>+PAA!G306</f>
        <v>0</v>
      </c>
    </row>
    <row r="349" spans="1:5" ht="10.199999999999999" customHeight="1" x14ac:dyDescent="0.2">
      <c r="A349" s="130"/>
      <c r="B349" s="78" t="s">
        <v>114</v>
      </c>
      <c r="C349" s="168" t="s">
        <v>115</v>
      </c>
      <c r="D349" s="104">
        <v>35</v>
      </c>
      <c r="E349" s="117">
        <f>+PAA!G307</f>
        <v>0</v>
      </c>
    </row>
    <row r="350" spans="1:5" ht="10.199999999999999" customHeight="1" x14ac:dyDescent="0.2">
      <c r="A350" s="130"/>
      <c r="B350" s="98" t="s">
        <v>114</v>
      </c>
      <c r="C350" s="209" t="s">
        <v>115</v>
      </c>
      <c r="D350" s="191">
        <v>36</v>
      </c>
      <c r="E350" s="210">
        <f>+PAA!G308</f>
        <v>0</v>
      </c>
    </row>
    <row r="351" spans="1:5" ht="10.199999999999999" customHeight="1" x14ac:dyDescent="0.2">
      <c r="A351" s="130"/>
      <c r="B351" s="214" t="s">
        <v>114</v>
      </c>
      <c r="C351" s="215" t="s">
        <v>115</v>
      </c>
      <c r="D351" s="195">
        <v>37</v>
      </c>
      <c r="E351" s="216">
        <f>+PAA!G309</f>
        <v>0</v>
      </c>
    </row>
    <row r="352" spans="1:5" ht="10.199999999999999" customHeight="1" x14ac:dyDescent="0.2">
      <c r="A352" s="130"/>
      <c r="B352" s="211" t="s">
        <v>114</v>
      </c>
      <c r="C352" s="212" t="s">
        <v>115</v>
      </c>
      <c r="D352" s="199">
        <v>41</v>
      </c>
      <c r="E352" s="213">
        <f>+PAA!G310</f>
        <v>0</v>
      </c>
    </row>
    <row r="353" spans="1:5" ht="10.199999999999999" customHeight="1" x14ac:dyDescent="0.2">
      <c r="A353" s="130"/>
      <c r="B353" s="217" t="s">
        <v>114</v>
      </c>
      <c r="C353" s="218" t="s">
        <v>115</v>
      </c>
      <c r="D353" s="203">
        <v>42</v>
      </c>
      <c r="E353" s="219">
        <f>+PAA!G311</f>
        <v>0</v>
      </c>
    </row>
    <row r="354" spans="1:5" ht="10.199999999999999" customHeight="1" x14ac:dyDescent="0.2">
      <c r="A354" s="130"/>
      <c r="B354" s="220" t="s">
        <v>114</v>
      </c>
      <c r="C354" s="221" t="s">
        <v>115</v>
      </c>
      <c r="D354" s="207">
        <v>43</v>
      </c>
      <c r="E354" s="222">
        <f>+PAA!G312</f>
        <v>0</v>
      </c>
    </row>
    <row r="355" spans="1:5" ht="10.199999999999999" hidden="1" customHeight="1" x14ac:dyDescent="0.2">
      <c r="A355" s="130"/>
      <c r="B355" s="30" t="s">
        <v>114</v>
      </c>
      <c r="C355" s="169" t="s">
        <v>115</v>
      </c>
      <c r="D355" s="31">
        <v>35</v>
      </c>
      <c r="E355" s="32">
        <v>0</v>
      </c>
    </row>
    <row r="356" spans="1:5" ht="10.199999999999999" hidden="1" customHeight="1" x14ac:dyDescent="0.2">
      <c r="A356" s="130"/>
      <c r="B356" s="30" t="s">
        <v>114</v>
      </c>
      <c r="C356" s="169" t="s">
        <v>115</v>
      </c>
      <c r="D356" s="31">
        <v>36</v>
      </c>
      <c r="E356" s="32">
        <v>0</v>
      </c>
    </row>
    <row r="357" spans="1:5" ht="10.199999999999999" hidden="1" customHeight="1" x14ac:dyDescent="0.2">
      <c r="A357" s="130"/>
      <c r="B357" s="30" t="s">
        <v>114</v>
      </c>
      <c r="C357" s="169" t="s">
        <v>115</v>
      </c>
      <c r="D357" s="31">
        <v>37</v>
      </c>
      <c r="E357" s="32">
        <v>0</v>
      </c>
    </row>
    <row r="358" spans="1:5" ht="10.199999999999999" hidden="1" customHeight="1" x14ac:dyDescent="0.2">
      <c r="A358" s="130"/>
      <c r="B358" s="30" t="s">
        <v>114</v>
      </c>
      <c r="C358" s="169" t="s">
        <v>115</v>
      </c>
      <c r="D358" s="31">
        <v>38</v>
      </c>
      <c r="E358" s="32">
        <v>0</v>
      </c>
    </row>
    <row r="359" spans="1:5" ht="10.199999999999999" hidden="1" customHeight="1" x14ac:dyDescent="0.2">
      <c r="A359" s="130"/>
      <c r="B359" s="30" t="s">
        <v>114</v>
      </c>
      <c r="C359" s="169" t="s">
        <v>115</v>
      </c>
      <c r="D359" s="31">
        <v>39</v>
      </c>
      <c r="E359" s="32">
        <v>0</v>
      </c>
    </row>
    <row r="360" spans="1:5" ht="10.199999999999999" hidden="1" customHeight="1" x14ac:dyDescent="0.2">
      <c r="A360" s="130"/>
      <c r="B360" s="30" t="s">
        <v>114</v>
      </c>
      <c r="C360" s="169" t="s">
        <v>115</v>
      </c>
      <c r="D360" s="31">
        <v>40</v>
      </c>
      <c r="E360" s="32">
        <v>0</v>
      </c>
    </row>
    <row r="361" spans="1:5" ht="10.199999999999999" hidden="1" customHeight="1" x14ac:dyDescent="0.2">
      <c r="A361" s="130"/>
      <c r="B361" s="30" t="s">
        <v>114</v>
      </c>
      <c r="C361" s="169" t="s">
        <v>115</v>
      </c>
      <c r="D361" s="31">
        <v>41</v>
      </c>
      <c r="E361" s="32">
        <v>0</v>
      </c>
    </row>
    <row r="362" spans="1:5" ht="10.199999999999999" hidden="1" customHeight="1" x14ac:dyDescent="0.2">
      <c r="A362" s="130"/>
      <c r="B362" s="30" t="s">
        <v>114</v>
      </c>
      <c r="C362" s="169" t="s">
        <v>115</v>
      </c>
      <c r="D362" s="31">
        <v>42</v>
      </c>
      <c r="E362" s="32">
        <v>0</v>
      </c>
    </row>
    <row r="363" spans="1:5" ht="10.199999999999999" hidden="1" customHeight="1" x14ac:dyDescent="0.2">
      <c r="A363" s="130"/>
      <c r="B363" s="30" t="s">
        <v>114</v>
      </c>
      <c r="C363" s="169" t="s">
        <v>115</v>
      </c>
      <c r="D363" s="31">
        <v>43</v>
      </c>
      <c r="E363" s="32">
        <v>0</v>
      </c>
    </row>
    <row r="364" spans="1:5" ht="10.199999999999999" hidden="1" customHeight="1" x14ac:dyDescent="0.2">
      <c r="A364" s="130"/>
      <c r="B364" s="30" t="s">
        <v>114</v>
      </c>
      <c r="C364" s="169" t="s">
        <v>115</v>
      </c>
      <c r="D364" s="31">
        <v>44</v>
      </c>
      <c r="E364" s="32">
        <v>0</v>
      </c>
    </row>
    <row r="365" spans="1:5" ht="10.199999999999999" customHeight="1" x14ac:dyDescent="0.2">
      <c r="A365" s="130"/>
      <c r="B365" s="27" t="s">
        <v>116</v>
      </c>
      <c r="C365" s="164" t="s">
        <v>117</v>
      </c>
      <c r="D365" s="28"/>
      <c r="E365" s="29">
        <f>SUM(E366:E403)</f>
        <v>0</v>
      </c>
    </row>
    <row r="366" spans="1:5" x14ac:dyDescent="0.2">
      <c r="A366" s="130">
        <v>7</v>
      </c>
      <c r="B366" s="49" t="s">
        <v>118</v>
      </c>
      <c r="C366" s="165" t="s">
        <v>119</v>
      </c>
      <c r="D366" s="112">
        <v>32</v>
      </c>
      <c r="E366" s="114">
        <f>+PAA!G316</f>
        <v>0</v>
      </c>
    </row>
    <row r="367" spans="1:5" x14ac:dyDescent="0.2">
      <c r="A367" s="130"/>
      <c r="B367" s="51" t="s">
        <v>118</v>
      </c>
      <c r="C367" s="166" t="s">
        <v>119</v>
      </c>
      <c r="D367" s="67">
        <v>33</v>
      </c>
      <c r="E367" s="115">
        <f>+PAA!G317</f>
        <v>0</v>
      </c>
    </row>
    <row r="368" spans="1:5" x14ac:dyDescent="0.2">
      <c r="A368" s="130"/>
      <c r="B368" s="69" t="s">
        <v>118</v>
      </c>
      <c r="C368" s="167" t="s">
        <v>119</v>
      </c>
      <c r="D368" s="72">
        <v>34</v>
      </c>
      <c r="E368" s="116">
        <f>+PAA!G318</f>
        <v>0</v>
      </c>
    </row>
    <row r="369" spans="1:5" x14ac:dyDescent="0.2">
      <c r="A369" s="130"/>
      <c r="B369" s="78" t="s">
        <v>118</v>
      </c>
      <c r="C369" s="168" t="s">
        <v>119</v>
      </c>
      <c r="D369" s="104">
        <v>35</v>
      </c>
      <c r="E369" s="117">
        <f>+PAA!G319</f>
        <v>0</v>
      </c>
    </row>
    <row r="370" spans="1:5" x14ac:dyDescent="0.2">
      <c r="A370" s="130"/>
      <c r="B370" s="98" t="s">
        <v>118</v>
      </c>
      <c r="C370" s="209" t="s">
        <v>119</v>
      </c>
      <c r="D370" s="191">
        <v>36</v>
      </c>
      <c r="E370" s="210">
        <f>+PAA!G320</f>
        <v>0</v>
      </c>
    </row>
    <row r="371" spans="1:5" x14ac:dyDescent="0.2">
      <c r="A371" s="130"/>
      <c r="B371" s="214" t="s">
        <v>118</v>
      </c>
      <c r="C371" s="215" t="s">
        <v>119</v>
      </c>
      <c r="D371" s="195">
        <v>37</v>
      </c>
      <c r="E371" s="216">
        <f>+PAA!G321</f>
        <v>0</v>
      </c>
    </row>
    <row r="372" spans="1:5" x14ac:dyDescent="0.2">
      <c r="A372" s="130"/>
      <c r="B372" s="211" t="s">
        <v>118</v>
      </c>
      <c r="C372" s="212" t="s">
        <v>119</v>
      </c>
      <c r="D372" s="199">
        <v>41</v>
      </c>
      <c r="E372" s="213">
        <f>+PAA!G322</f>
        <v>0</v>
      </c>
    </row>
    <row r="373" spans="1:5" x14ac:dyDescent="0.2">
      <c r="A373" s="130"/>
      <c r="B373" s="217" t="s">
        <v>118</v>
      </c>
      <c r="C373" s="218" t="s">
        <v>119</v>
      </c>
      <c r="D373" s="203">
        <v>42</v>
      </c>
      <c r="E373" s="219">
        <f>+PAA!G323</f>
        <v>0</v>
      </c>
    </row>
    <row r="374" spans="1:5" x14ac:dyDescent="0.2">
      <c r="A374" s="130"/>
      <c r="B374" s="220" t="s">
        <v>118</v>
      </c>
      <c r="C374" s="221" t="s">
        <v>119</v>
      </c>
      <c r="D374" s="207">
        <v>43</v>
      </c>
      <c r="E374" s="222">
        <f>+PAA!G324</f>
        <v>0</v>
      </c>
    </row>
    <row r="375" spans="1:5" hidden="1" x14ac:dyDescent="0.2">
      <c r="A375" s="130"/>
      <c r="B375" s="30" t="s">
        <v>118</v>
      </c>
      <c r="C375" s="169" t="s">
        <v>119</v>
      </c>
      <c r="D375" s="31">
        <v>35</v>
      </c>
      <c r="E375" s="32">
        <v>0</v>
      </c>
    </row>
    <row r="376" spans="1:5" hidden="1" x14ac:dyDescent="0.2">
      <c r="A376" s="130"/>
      <c r="B376" s="30" t="s">
        <v>118</v>
      </c>
      <c r="C376" s="169" t="s">
        <v>119</v>
      </c>
      <c r="D376" s="31">
        <v>36</v>
      </c>
      <c r="E376" s="32">
        <v>0</v>
      </c>
    </row>
    <row r="377" spans="1:5" hidden="1" x14ac:dyDescent="0.2">
      <c r="A377" s="130"/>
      <c r="B377" s="30" t="s">
        <v>118</v>
      </c>
      <c r="C377" s="169" t="s">
        <v>119</v>
      </c>
      <c r="D377" s="31">
        <v>37</v>
      </c>
      <c r="E377" s="32">
        <v>0</v>
      </c>
    </row>
    <row r="378" spans="1:5" hidden="1" x14ac:dyDescent="0.2">
      <c r="A378" s="130"/>
      <c r="B378" s="30" t="s">
        <v>118</v>
      </c>
      <c r="C378" s="169" t="s">
        <v>119</v>
      </c>
      <c r="D378" s="31">
        <v>38</v>
      </c>
      <c r="E378" s="32">
        <v>0</v>
      </c>
    </row>
    <row r="379" spans="1:5" hidden="1" x14ac:dyDescent="0.2">
      <c r="A379" s="130"/>
      <c r="B379" s="30" t="s">
        <v>118</v>
      </c>
      <c r="C379" s="169" t="s">
        <v>119</v>
      </c>
      <c r="D379" s="31">
        <v>39</v>
      </c>
      <c r="E379" s="32">
        <v>0</v>
      </c>
    </row>
    <row r="380" spans="1:5" hidden="1" x14ac:dyDescent="0.2">
      <c r="A380" s="130"/>
      <c r="B380" s="30" t="s">
        <v>118</v>
      </c>
      <c r="C380" s="169" t="s">
        <v>119</v>
      </c>
      <c r="D380" s="31">
        <v>40</v>
      </c>
      <c r="E380" s="32">
        <v>0</v>
      </c>
    </row>
    <row r="381" spans="1:5" hidden="1" x14ac:dyDescent="0.2">
      <c r="A381" s="130"/>
      <c r="B381" s="30" t="s">
        <v>118</v>
      </c>
      <c r="C381" s="169" t="s">
        <v>119</v>
      </c>
      <c r="D381" s="31">
        <v>41</v>
      </c>
      <c r="E381" s="32">
        <v>0</v>
      </c>
    </row>
    <row r="382" spans="1:5" hidden="1" x14ac:dyDescent="0.2">
      <c r="A382" s="130"/>
      <c r="B382" s="30" t="s">
        <v>118</v>
      </c>
      <c r="C382" s="169" t="s">
        <v>119</v>
      </c>
      <c r="D382" s="31">
        <v>42</v>
      </c>
      <c r="E382" s="32">
        <v>0</v>
      </c>
    </row>
    <row r="383" spans="1:5" hidden="1" x14ac:dyDescent="0.2">
      <c r="A383" s="130"/>
      <c r="B383" s="30" t="s">
        <v>118</v>
      </c>
      <c r="C383" s="169" t="s">
        <v>119</v>
      </c>
      <c r="D383" s="31">
        <v>43</v>
      </c>
      <c r="E383" s="32">
        <v>0</v>
      </c>
    </row>
    <row r="384" spans="1:5" hidden="1" x14ac:dyDescent="0.2">
      <c r="A384" s="130"/>
      <c r="B384" s="30" t="s">
        <v>118</v>
      </c>
      <c r="C384" s="169" t="s">
        <v>119</v>
      </c>
      <c r="D384" s="31">
        <v>44</v>
      </c>
      <c r="E384" s="32">
        <v>0</v>
      </c>
    </row>
    <row r="385" spans="1:5" ht="10.199999999999999" customHeight="1" x14ac:dyDescent="0.2">
      <c r="A385" s="130">
        <v>7</v>
      </c>
      <c r="B385" s="49" t="s">
        <v>120</v>
      </c>
      <c r="C385" s="165" t="s">
        <v>121</v>
      </c>
      <c r="D385" s="112">
        <v>32</v>
      </c>
      <c r="E385" s="114">
        <f>+PAA!G342</f>
        <v>0</v>
      </c>
    </row>
    <row r="386" spans="1:5" ht="10.199999999999999" customHeight="1" x14ac:dyDescent="0.2">
      <c r="A386" s="130"/>
      <c r="B386" s="51" t="s">
        <v>120</v>
      </c>
      <c r="C386" s="166" t="s">
        <v>121</v>
      </c>
      <c r="D386" s="67">
        <v>33</v>
      </c>
      <c r="E386" s="115">
        <f>+PAA!G343</f>
        <v>0</v>
      </c>
    </row>
    <row r="387" spans="1:5" ht="10.199999999999999" customHeight="1" x14ac:dyDescent="0.2">
      <c r="A387" s="130"/>
      <c r="B387" s="69" t="s">
        <v>120</v>
      </c>
      <c r="C387" s="167" t="s">
        <v>121</v>
      </c>
      <c r="D387" s="72">
        <v>34</v>
      </c>
      <c r="E387" s="116">
        <f>+PAA!G344</f>
        <v>0</v>
      </c>
    </row>
    <row r="388" spans="1:5" ht="10.199999999999999" customHeight="1" x14ac:dyDescent="0.2">
      <c r="A388" s="130"/>
      <c r="B388" s="78" t="s">
        <v>120</v>
      </c>
      <c r="C388" s="168" t="s">
        <v>121</v>
      </c>
      <c r="D388" s="104">
        <v>35</v>
      </c>
      <c r="E388" s="117">
        <f>+PAA!G345</f>
        <v>0</v>
      </c>
    </row>
    <row r="389" spans="1:5" ht="10.199999999999999" customHeight="1" x14ac:dyDescent="0.2">
      <c r="A389" s="130"/>
      <c r="B389" s="98" t="s">
        <v>120</v>
      </c>
      <c r="C389" s="209" t="s">
        <v>121</v>
      </c>
      <c r="D389" s="191">
        <v>36</v>
      </c>
      <c r="E389" s="210">
        <f>+PAA!G346</f>
        <v>0</v>
      </c>
    </row>
    <row r="390" spans="1:5" ht="10.199999999999999" customHeight="1" x14ac:dyDescent="0.2">
      <c r="A390" s="130"/>
      <c r="B390" s="214" t="s">
        <v>120</v>
      </c>
      <c r="C390" s="215" t="s">
        <v>121</v>
      </c>
      <c r="D390" s="195">
        <v>37</v>
      </c>
      <c r="E390" s="216">
        <f>+PAA!G347</f>
        <v>0</v>
      </c>
    </row>
    <row r="391" spans="1:5" ht="10.199999999999999" customHeight="1" x14ac:dyDescent="0.2">
      <c r="A391" s="130"/>
      <c r="B391" s="211" t="s">
        <v>120</v>
      </c>
      <c r="C391" s="212" t="s">
        <v>121</v>
      </c>
      <c r="D391" s="199">
        <v>41</v>
      </c>
      <c r="E391" s="213">
        <f>+PAA!G348</f>
        <v>0</v>
      </c>
    </row>
    <row r="392" spans="1:5" ht="10.199999999999999" customHeight="1" x14ac:dyDescent="0.2">
      <c r="A392" s="130"/>
      <c r="B392" s="217" t="s">
        <v>120</v>
      </c>
      <c r="C392" s="218" t="s">
        <v>121</v>
      </c>
      <c r="D392" s="203">
        <v>42</v>
      </c>
      <c r="E392" s="219">
        <f>+PAA!G349</f>
        <v>0</v>
      </c>
    </row>
    <row r="393" spans="1:5" ht="10.199999999999999" customHeight="1" x14ac:dyDescent="0.2">
      <c r="A393" s="130"/>
      <c r="B393" s="220" t="s">
        <v>120</v>
      </c>
      <c r="C393" s="221" t="s">
        <v>121</v>
      </c>
      <c r="D393" s="207">
        <v>43</v>
      </c>
      <c r="E393" s="222">
        <f>+PAA!G350</f>
        <v>0</v>
      </c>
    </row>
    <row r="394" spans="1:5" ht="10.199999999999999" hidden="1" customHeight="1" x14ac:dyDescent="0.2">
      <c r="A394" s="130"/>
      <c r="B394" s="30" t="s">
        <v>120</v>
      </c>
      <c r="C394" s="169" t="s">
        <v>121</v>
      </c>
      <c r="D394" s="31">
        <v>35</v>
      </c>
      <c r="E394" s="32">
        <v>0</v>
      </c>
    </row>
    <row r="395" spans="1:5" ht="10.199999999999999" hidden="1" customHeight="1" x14ac:dyDescent="0.2">
      <c r="A395" s="130"/>
      <c r="B395" s="30" t="s">
        <v>120</v>
      </c>
      <c r="C395" s="169" t="s">
        <v>121</v>
      </c>
      <c r="D395" s="31">
        <v>36</v>
      </c>
      <c r="E395" s="32">
        <v>0</v>
      </c>
    </row>
    <row r="396" spans="1:5" ht="10.199999999999999" hidden="1" customHeight="1" x14ac:dyDescent="0.2">
      <c r="A396" s="130"/>
      <c r="B396" s="30" t="s">
        <v>120</v>
      </c>
      <c r="C396" s="169" t="s">
        <v>121</v>
      </c>
      <c r="D396" s="31">
        <v>37</v>
      </c>
      <c r="E396" s="32">
        <v>0</v>
      </c>
    </row>
    <row r="397" spans="1:5" ht="10.199999999999999" hidden="1" customHeight="1" x14ac:dyDescent="0.2">
      <c r="A397" s="130"/>
      <c r="B397" s="30" t="s">
        <v>120</v>
      </c>
      <c r="C397" s="169" t="s">
        <v>121</v>
      </c>
      <c r="D397" s="31">
        <v>38</v>
      </c>
      <c r="E397" s="32">
        <v>0</v>
      </c>
    </row>
    <row r="398" spans="1:5" ht="10.199999999999999" hidden="1" customHeight="1" x14ac:dyDescent="0.2">
      <c r="A398" s="130"/>
      <c r="B398" s="30" t="s">
        <v>120</v>
      </c>
      <c r="C398" s="169" t="s">
        <v>121</v>
      </c>
      <c r="D398" s="31">
        <v>39</v>
      </c>
      <c r="E398" s="32">
        <v>0</v>
      </c>
    </row>
    <row r="399" spans="1:5" ht="10.199999999999999" hidden="1" customHeight="1" x14ac:dyDescent="0.2">
      <c r="A399" s="130"/>
      <c r="B399" s="30" t="s">
        <v>120</v>
      </c>
      <c r="C399" s="169" t="s">
        <v>121</v>
      </c>
      <c r="D399" s="31">
        <v>40</v>
      </c>
      <c r="E399" s="32">
        <v>0</v>
      </c>
    </row>
    <row r="400" spans="1:5" ht="10.199999999999999" hidden="1" customHeight="1" x14ac:dyDescent="0.2">
      <c r="A400" s="130"/>
      <c r="B400" s="30" t="s">
        <v>120</v>
      </c>
      <c r="C400" s="169" t="s">
        <v>121</v>
      </c>
      <c r="D400" s="31">
        <v>41</v>
      </c>
      <c r="E400" s="32">
        <v>0</v>
      </c>
    </row>
    <row r="401" spans="1:5" ht="10.199999999999999" hidden="1" customHeight="1" x14ac:dyDescent="0.2">
      <c r="A401" s="130"/>
      <c r="B401" s="30" t="s">
        <v>120</v>
      </c>
      <c r="C401" s="169" t="s">
        <v>121</v>
      </c>
      <c r="D401" s="31">
        <v>42</v>
      </c>
      <c r="E401" s="32">
        <v>0</v>
      </c>
    </row>
    <row r="402" spans="1:5" ht="10.199999999999999" hidden="1" customHeight="1" x14ac:dyDescent="0.2">
      <c r="A402" s="130"/>
      <c r="B402" s="30" t="s">
        <v>120</v>
      </c>
      <c r="C402" s="169" t="s">
        <v>121</v>
      </c>
      <c r="D402" s="31">
        <v>43</v>
      </c>
      <c r="E402" s="32">
        <v>0</v>
      </c>
    </row>
    <row r="403" spans="1:5" ht="10.199999999999999" hidden="1" customHeight="1" x14ac:dyDescent="0.2">
      <c r="A403" s="130"/>
      <c r="B403" s="30" t="s">
        <v>120</v>
      </c>
      <c r="C403" s="169" t="s">
        <v>121</v>
      </c>
      <c r="D403" s="31">
        <v>44</v>
      </c>
      <c r="E403" s="32">
        <v>0</v>
      </c>
    </row>
    <row r="404" spans="1:5" ht="10.199999999999999" customHeight="1" x14ac:dyDescent="0.2">
      <c r="A404" s="130"/>
      <c r="B404" s="27" t="s">
        <v>122</v>
      </c>
      <c r="C404" s="164" t="s">
        <v>123</v>
      </c>
      <c r="D404" s="28"/>
      <c r="E404" s="29">
        <f>E405</f>
        <v>0</v>
      </c>
    </row>
    <row r="405" spans="1:5" ht="10.199999999999999" customHeight="1" x14ac:dyDescent="0.2">
      <c r="A405" s="130"/>
      <c r="B405" s="27" t="s">
        <v>124</v>
      </c>
      <c r="C405" s="164" t="s">
        <v>125</v>
      </c>
      <c r="D405" s="28"/>
      <c r="E405" s="29">
        <f>E406</f>
        <v>0</v>
      </c>
    </row>
    <row r="406" spans="1:5" ht="10.199999999999999" customHeight="1" x14ac:dyDescent="0.2">
      <c r="A406" s="130"/>
      <c r="B406" s="27" t="s">
        <v>126</v>
      </c>
      <c r="C406" s="164" t="s">
        <v>127</v>
      </c>
      <c r="D406" s="28"/>
      <c r="E406" s="29">
        <f>SUM(E407:E425)</f>
        <v>0</v>
      </c>
    </row>
    <row r="407" spans="1:5" ht="10.199999999999999" customHeight="1" x14ac:dyDescent="0.2">
      <c r="A407" s="130">
        <v>22</v>
      </c>
      <c r="B407" s="49" t="s">
        <v>128</v>
      </c>
      <c r="C407" s="165" t="s">
        <v>129</v>
      </c>
      <c r="D407" s="112">
        <v>32</v>
      </c>
      <c r="E407" s="114">
        <f>+PAA!G354</f>
        <v>0</v>
      </c>
    </row>
    <row r="408" spans="1:5" ht="10.199999999999999" customHeight="1" x14ac:dyDescent="0.2">
      <c r="A408" s="130"/>
      <c r="B408" s="51" t="s">
        <v>128</v>
      </c>
      <c r="C408" s="166" t="s">
        <v>129</v>
      </c>
      <c r="D408" s="67">
        <v>33</v>
      </c>
      <c r="E408" s="115">
        <f>+PAA!G355</f>
        <v>0</v>
      </c>
    </row>
    <row r="409" spans="1:5" ht="10.199999999999999" customHeight="1" x14ac:dyDescent="0.2">
      <c r="A409" s="130"/>
      <c r="B409" s="69" t="s">
        <v>128</v>
      </c>
      <c r="C409" s="167" t="s">
        <v>129</v>
      </c>
      <c r="D409" s="72">
        <v>34</v>
      </c>
      <c r="E409" s="116">
        <f>+PAA!G356</f>
        <v>0</v>
      </c>
    </row>
    <row r="410" spans="1:5" ht="10.199999999999999" customHeight="1" x14ac:dyDescent="0.2">
      <c r="A410" s="130"/>
      <c r="B410" s="78" t="s">
        <v>128</v>
      </c>
      <c r="C410" s="168" t="s">
        <v>129</v>
      </c>
      <c r="D410" s="104">
        <v>35</v>
      </c>
      <c r="E410" s="117">
        <f>+PAA!G357</f>
        <v>0</v>
      </c>
    </row>
    <row r="411" spans="1:5" ht="10.199999999999999" customHeight="1" x14ac:dyDescent="0.2">
      <c r="A411" s="130"/>
      <c r="B411" s="98" t="s">
        <v>128</v>
      </c>
      <c r="C411" s="209" t="s">
        <v>129</v>
      </c>
      <c r="D411" s="191">
        <v>36</v>
      </c>
      <c r="E411" s="210">
        <f>+PAA!G358</f>
        <v>0</v>
      </c>
    </row>
    <row r="412" spans="1:5" ht="10.199999999999999" customHeight="1" x14ac:dyDescent="0.2">
      <c r="A412" s="130"/>
      <c r="B412" s="214" t="s">
        <v>128</v>
      </c>
      <c r="C412" s="215" t="s">
        <v>129</v>
      </c>
      <c r="D412" s="195">
        <v>37</v>
      </c>
      <c r="E412" s="216">
        <f>+PAA!G359</f>
        <v>0</v>
      </c>
    </row>
    <row r="413" spans="1:5" ht="10.199999999999999" customHeight="1" x14ac:dyDescent="0.2">
      <c r="A413" s="130"/>
      <c r="B413" s="211" t="s">
        <v>128</v>
      </c>
      <c r="C413" s="212" t="s">
        <v>129</v>
      </c>
      <c r="D413" s="199">
        <v>41</v>
      </c>
      <c r="E413" s="213">
        <f>+PAA!G360</f>
        <v>0</v>
      </c>
    </row>
    <row r="414" spans="1:5" ht="10.199999999999999" customHeight="1" x14ac:dyDescent="0.2">
      <c r="A414" s="130"/>
      <c r="B414" s="217" t="s">
        <v>128</v>
      </c>
      <c r="C414" s="218" t="s">
        <v>129</v>
      </c>
      <c r="D414" s="203">
        <v>42</v>
      </c>
      <c r="E414" s="219">
        <f>+PAA!G361</f>
        <v>0</v>
      </c>
    </row>
    <row r="415" spans="1:5" x14ac:dyDescent="0.2">
      <c r="A415" s="130"/>
      <c r="B415" s="220" t="s">
        <v>128</v>
      </c>
      <c r="C415" s="221" t="s">
        <v>129</v>
      </c>
      <c r="D415" s="207">
        <v>43</v>
      </c>
      <c r="E415" s="222">
        <f>+PAA!G362</f>
        <v>0</v>
      </c>
    </row>
    <row r="416" spans="1:5" hidden="1" x14ac:dyDescent="0.2">
      <c r="A416" s="130"/>
      <c r="B416" s="30" t="s">
        <v>128</v>
      </c>
      <c r="C416" s="169" t="s">
        <v>129</v>
      </c>
      <c r="D416" s="31">
        <v>35</v>
      </c>
      <c r="E416" s="32">
        <v>0</v>
      </c>
    </row>
    <row r="417" spans="1:5" hidden="1" x14ac:dyDescent="0.2">
      <c r="A417" s="130"/>
      <c r="B417" s="30" t="s">
        <v>128</v>
      </c>
      <c r="C417" s="169" t="s">
        <v>129</v>
      </c>
      <c r="D417" s="31">
        <v>36</v>
      </c>
      <c r="E417" s="32">
        <v>0</v>
      </c>
    </row>
    <row r="418" spans="1:5" hidden="1" x14ac:dyDescent="0.2">
      <c r="A418" s="130"/>
      <c r="B418" s="30" t="s">
        <v>128</v>
      </c>
      <c r="C418" s="169" t="s">
        <v>129</v>
      </c>
      <c r="D418" s="31">
        <v>37</v>
      </c>
      <c r="E418" s="32">
        <v>0</v>
      </c>
    </row>
    <row r="419" spans="1:5" hidden="1" x14ac:dyDescent="0.2">
      <c r="A419" s="130"/>
      <c r="B419" s="30" t="s">
        <v>128</v>
      </c>
      <c r="C419" s="169" t="s">
        <v>129</v>
      </c>
      <c r="D419" s="31">
        <v>38</v>
      </c>
      <c r="E419" s="32">
        <v>0</v>
      </c>
    </row>
    <row r="420" spans="1:5" hidden="1" x14ac:dyDescent="0.2">
      <c r="A420" s="130"/>
      <c r="B420" s="30" t="s">
        <v>128</v>
      </c>
      <c r="C420" s="169" t="s">
        <v>129</v>
      </c>
      <c r="D420" s="31">
        <v>39</v>
      </c>
      <c r="E420" s="32">
        <v>0</v>
      </c>
    </row>
    <row r="421" spans="1:5" hidden="1" x14ac:dyDescent="0.2">
      <c r="A421" s="130"/>
      <c r="B421" s="30" t="s">
        <v>128</v>
      </c>
      <c r="C421" s="169" t="s">
        <v>129</v>
      </c>
      <c r="D421" s="31">
        <v>40</v>
      </c>
      <c r="E421" s="32">
        <v>0</v>
      </c>
    </row>
    <row r="422" spans="1:5" hidden="1" x14ac:dyDescent="0.2">
      <c r="A422" s="130"/>
      <c r="B422" s="30" t="s">
        <v>128</v>
      </c>
      <c r="C422" s="169" t="s">
        <v>129</v>
      </c>
      <c r="D422" s="31">
        <v>41</v>
      </c>
      <c r="E422" s="32">
        <v>0</v>
      </c>
    </row>
    <row r="423" spans="1:5" hidden="1" x14ac:dyDescent="0.2">
      <c r="A423" s="130"/>
      <c r="B423" s="30" t="s">
        <v>128</v>
      </c>
      <c r="C423" s="169" t="s">
        <v>129</v>
      </c>
      <c r="D423" s="31">
        <v>42</v>
      </c>
      <c r="E423" s="32">
        <v>0</v>
      </c>
    </row>
    <row r="424" spans="1:5" hidden="1" x14ac:dyDescent="0.2">
      <c r="A424" s="130"/>
      <c r="B424" s="30" t="s">
        <v>128</v>
      </c>
      <c r="C424" s="169" t="s">
        <v>129</v>
      </c>
      <c r="D424" s="31">
        <v>43</v>
      </c>
      <c r="E424" s="32">
        <v>0</v>
      </c>
    </row>
    <row r="425" spans="1:5" hidden="1" x14ac:dyDescent="0.2">
      <c r="A425" s="130"/>
      <c r="B425" s="30" t="s">
        <v>128</v>
      </c>
      <c r="C425" s="169" t="s">
        <v>129</v>
      </c>
      <c r="D425" s="31">
        <v>44</v>
      </c>
      <c r="E425" s="32">
        <v>0</v>
      </c>
    </row>
    <row r="426" spans="1:5" x14ac:dyDescent="0.2">
      <c r="A426" s="130"/>
      <c r="B426" s="27" t="s">
        <v>130</v>
      </c>
      <c r="C426" s="164" t="s">
        <v>131</v>
      </c>
      <c r="D426" s="28"/>
      <c r="E426" s="29">
        <f>E427+E466</f>
        <v>10878077.01</v>
      </c>
    </row>
    <row r="427" spans="1:5" ht="10.199999999999999" customHeight="1" x14ac:dyDescent="0.2">
      <c r="A427" s="130"/>
      <c r="B427" s="27" t="s">
        <v>132</v>
      </c>
      <c r="C427" s="164" t="s">
        <v>133</v>
      </c>
      <c r="D427" s="28"/>
      <c r="E427" s="29">
        <f>SUM(E428:E465)</f>
        <v>2400000</v>
      </c>
    </row>
    <row r="428" spans="1:5" ht="10.199999999999999" customHeight="1" x14ac:dyDescent="0.2">
      <c r="A428" s="130">
        <v>24</v>
      </c>
      <c r="B428" s="49" t="s">
        <v>134</v>
      </c>
      <c r="C428" s="165" t="s">
        <v>135</v>
      </c>
      <c r="D428" s="112">
        <v>32</v>
      </c>
      <c r="E428" s="114">
        <f>+PAA!G369</f>
        <v>0</v>
      </c>
    </row>
    <row r="429" spans="1:5" ht="10.199999999999999" customHeight="1" x14ac:dyDescent="0.2">
      <c r="A429" s="130"/>
      <c r="B429" s="51" t="s">
        <v>134</v>
      </c>
      <c r="C429" s="166" t="s">
        <v>135</v>
      </c>
      <c r="D429" s="67">
        <v>33</v>
      </c>
      <c r="E429" s="115">
        <f>+PAA!G370</f>
        <v>0</v>
      </c>
    </row>
    <row r="430" spans="1:5" ht="10.199999999999999" customHeight="1" x14ac:dyDescent="0.2">
      <c r="A430" s="130"/>
      <c r="B430" s="69" t="s">
        <v>134</v>
      </c>
      <c r="C430" s="167" t="s">
        <v>135</v>
      </c>
      <c r="D430" s="72">
        <v>34</v>
      </c>
      <c r="E430" s="116">
        <f>+PAA!G371</f>
        <v>0</v>
      </c>
    </row>
    <row r="431" spans="1:5" ht="10.199999999999999" customHeight="1" x14ac:dyDescent="0.2">
      <c r="A431" s="130"/>
      <c r="B431" s="78" t="s">
        <v>134</v>
      </c>
      <c r="C431" s="168" t="s">
        <v>135</v>
      </c>
      <c r="D431" s="104">
        <v>35</v>
      </c>
      <c r="E431" s="117">
        <f>+PAA!G372</f>
        <v>0</v>
      </c>
    </row>
    <row r="432" spans="1:5" ht="10.199999999999999" customHeight="1" x14ac:dyDescent="0.2">
      <c r="A432" s="130"/>
      <c r="B432" s="98" t="s">
        <v>134</v>
      </c>
      <c r="C432" s="209" t="s">
        <v>135</v>
      </c>
      <c r="D432" s="191">
        <v>36</v>
      </c>
      <c r="E432" s="210">
        <f>+PAA!G373</f>
        <v>0</v>
      </c>
    </row>
    <row r="433" spans="1:5" ht="10.199999999999999" customHeight="1" x14ac:dyDescent="0.2">
      <c r="A433" s="130"/>
      <c r="B433" s="214" t="s">
        <v>134</v>
      </c>
      <c r="C433" s="215" t="s">
        <v>135</v>
      </c>
      <c r="D433" s="195">
        <v>37</v>
      </c>
      <c r="E433" s="216">
        <f>+PAA!G374</f>
        <v>0</v>
      </c>
    </row>
    <row r="434" spans="1:5" ht="10.199999999999999" customHeight="1" x14ac:dyDescent="0.2">
      <c r="A434" s="130"/>
      <c r="B434" s="211" t="s">
        <v>134</v>
      </c>
      <c r="C434" s="212" t="s">
        <v>135</v>
      </c>
      <c r="D434" s="199">
        <v>41</v>
      </c>
      <c r="E434" s="213">
        <f>+PAA!G375</f>
        <v>0</v>
      </c>
    </row>
    <row r="435" spans="1:5" ht="10.199999999999999" customHeight="1" x14ac:dyDescent="0.2">
      <c r="A435" s="130"/>
      <c r="B435" s="217" t="s">
        <v>134</v>
      </c>
      <c r="C435" s="218" t="s">
        <v>135</v>
      </c>
      <c r="D435" s="203">
        <v>42</v>
      </c>
      <c r="E435" s="219">
        <f>+PAA!G376</f>
        <v>0</v>
      </c>
    </row>
    <row r="436" spans="1:5" ht="10.199999999999999" customHeight="1" x14ac:dyDescent="0.2">
      <c r="A436" s="130"/>
      <c r="B436" s="220" t="s">
        <v>134</v>
      </c>
      <c r="C436" s="221" t="s">
        <v>135</v>
      </c>
      <c r="D436" s="207">
        <v>43</v>
      </c>
      <c r="E436" s="222">
        <f>+PAA!G377</f>
        <v>0</v>
      </c>
    </row>
    <row r="437" spans="1:5" ht="10.199999999999999" hidden="1" customHeight="1" x14ac:dyDescent="0.2">
      <c r="A437" s="130"/>
      <c r="B437" s="30" t="s">
        <v>134</v>
      </c>
      <c r="C437" s="169" t="s">
        <v>135</v>
      </c>
      <c r="D437" s="31">
        <v>35</v>
      </c>
      <c r="E437" s="32">
        <v>0</v>
      </c>
    </row>
    <row r="438" spans="1:5" ht="10.199999999999999" hidden="1" customHeight="1" x14ac:dyDescent="0.2">
      <c r="A438" s="130"/>
      <c r="B438" s="30" t="s">
        <v>134</v>
      </c>
      <c r="C438" s="169" t="s">
        <v>135</v>
      </c>
      <c r="D438" s="31">
        <v>36</v>
      </c>
      <c r="E438" s="32">
        <v>0</v>
      </c>
    </row>
    <row r="439" spans="1:5" ht="10.199999999999999" hidden="1" customHeight="1" x14ac:dyDescent="0.2">
      <c r="A439" s="130"/>
      <c r="B439" s="30" t="s">
        <v>134</v>
      </c>
      <c r="C439" s="169" t="s">
        <v>135</v>
      </c>
      <c r="D439" s="31">
        <v>37</v>
      </c>
      <c r="E439" s="32">
        <v>0</v>
      </c>
    </row>
    <row r="440" spans="1:5" ht="10.199999999999999" hidden="1" customHeight="1" x14ac:dyDescent="0.2">
      <c r="A440" s="130"/>
      <c r="B440" s="30" t="s">
        <v>134</v>
      </c>
      <c r="C440" s="169" t="s">
        <v>135</v>
      </c>
      <c r="D440" s="31">
        <v>38</v>
      </c>
      <c r="E440" s="32">
        <v>0</v>
      </c>
    </row>
    <row r="441" spans="1:5" ht="10.199999999999999" hidden="1" customHeight="1" x14ac:dyDescent="0.2">
      <c r="A441" s="130"/>
      <c r="B441" s="30" t="s">
        <v>134</v>
      </c>
      <c r="C441" s="169" t="s">
        <v>135</v>
      </c>
      <c r="D441" s="31">
        <v>39</v>
      </c>
      <c r="E441" s="32">
        <v>0</v>
      </c>
    </row>
    <row r="442" spans="1:5" ht="10.199999999999999" hidden="1" customHeight="1" x14ac:dyDescent="0.2">
      <c r="A442" s="130"/>
      <c r="B442" s="30" t="s">
        <v>134</v>
      </c>
      <c r="C442" s="169" t="s">
        <v>135</v>
      </c>
      <c r="D442" s="31">
        <v>40</v>
      </c>
      <c r="E442" s="32">
        <v>0</v>
      </c>
    </row>
    <row r="443" spans="1:5" ht="10.199999999999999" hidden="1" customHeight="1" x14ac:dyDescent="0.2">
      <c r="A443" s="130"/>
      <c r="B443" s="30" t="s">
        <v>134</v>
      </c>
      <c r="C443" s="169" t="s">
        <v>135</v>
      </c>
      <c r="D443" s="31">
        <v>41</v>
      </c>
      <c r="E443" s="32">
        <v>0</v>
      </c>
    </row>
    <row r="444" spans="1:5" ht="10.199999999999999" hidden="1" customHeight="1" x14ac:dyDescent="0.2">
      <c r="A444" s="130"/>
      <c r="B444" s="30" t="s">
        <v>134</v>
      </c>
      <c r="C444" s="169" t="s">
        <v>135</v>
      </c>
      <c r="D444" s="31">
        <v>42</v>
      </c>
      <c r="E444" s="32">
        <v>0</v>
      </c>
    </row>
    <row r="445" spans="1:5" ht="10.199999999999999" hidden="1" customHeight="1" x14ac:dyDescent="0.2">
      <c r="A445" s="130"/>
      <c r="B445" s="30" t="s">
        <v>134</v>
      </c>
      <c r="C445" s="169" t="s">
        <v>135</v>
      </c>
      <c r="D445" s="31">
        <v>43</v>
      </c>
      <c r="E445" s="32">
        <v>0</v>
      </c>
    </row>
    <row r="446" spans="1:5" ht="10.199999999999999" hidden="1" customHeight="1" x14ac:dyDescent="0.2">
      <c r="A446" s="130"/>
      <c r="B446" s="30" t="s">
        <v>134</v>
      </c>
      <c r="C446" s="169" t="s">
        <v>135</v>
      </c>
      <c r="D446" s="31">
        <v>44</v>
      </c>
      <c r="E446" s="32">
        <v>0</v>
      </c>
    </row>
    <row r="447" spans="1:5" ht="10.199999999999999" customHeight="1" x14ac:dyDescent="0.2">
      <c r="A447" s="131" t="s">
        <v>585</v>
      </c>
      <c r="B447" s="49" t="s">
        <v>136</v>
      </c>
      <c r="C447" s="165" t="s">
        <v>137</v>
      </c>
      <c r="D447" s="112">
        <v>32</v>
      </c>
      <c r="E447" s="114">
        <f>+PAA!G386</f>
        <v>2400000</v>
      </c>
    </row>
    <row r="448" spans="1:5" ht="10.199999999999999" customHeight="1" x14ac:dyDescent="0.2">
      <c r="A448" s="130"/>
      <c r="B448" s="51" t="s">
        <v>136</v>
      </c>
      <c r="C448" s="166" t="s">
        <v>137</v>
      </c>
      <c r="D448" s="67">
        <v>33</v>
      </c>
      <c r="E448" s="115">
        <f>+PAA!G387</f>
        <v>0</v>
      </c>
    </row>
    <row r="449" spans="1:5" ht="10.199999999999999" customHeight="1" x14ac:dyDescent="0.2">
      <c r="A449" s="130"/>
      <c r="B449" s="69" t="s">
        <v>136</v>
      </c>
      <c r="C449" s="167" t="s">
        <v>137</v>
      </c>
      <c r="D449" s="72">
        <v>34</v>
      </c>
      <c r="E449" s="116">
        <f>+PAA!G388</f>
        <v>0</v>
      </c>
    </row>
    <row r="450" spans="1:5" ht="10.199999999999999" customHeight="1" x14ac:dyDescent="0.2">
      <c r="A450" s="130"/>
      <c r="B450" s="78" t="s">
        <v>136</v>
      </c>
      <c r="C450" s="168" t="s">
        <v>137</v>
      </c>
      <c r="D450" s="104">
        <v>35</v>
      </c>
      <c r="E450" s="117">
        <f>+PAA!G389</f>
        <v>0</v>
      </c>
    </row>
    <row r="451" spans="1:5" ht="10.199999999999999" customHeight="1" x14ac:dyDescent="0.2">
      <c r="A451" s="130"/>
      <c r="B451" s="98" t="s">
        <v>136</v>
      </c>
      <c r="C451" s="209" t="s">
        <v>137</v>
      </c>
      <c r="D451" s="191">
        <v>36</v>
      </c>
      <c r="E451" s="210">
        <f>+PAA!G390</f>
        <v>0</v>
      </c>
    </row>
    <row r="452" spans="1:5" ht="10.199999999999999" customHeight="1" x14ac:dyDescent="0.2">
      <c r="A452" s="130"/>
      <c r="B452" s="214" t="s">
        <v>136</v>
      </c>
      <c r="C452" s="215" t="s">
        <v>137</v>
      </c>
      <c r="D452" s="195">
        <v>37</v>
      </c>
      <c r="E452" s="216">
        <f>+PAA!G391</f>
        <v>0</v>
      </c>
    </row>
    <row r="453" spans="1:5" ht="10.199999999999999" customHeight="1" x14ac:dyDescent="0.2">
      <c r="A453" s="130"/>
      <c r="B453" s="211" t="s">
        <v>136</v>
      </c>
      <c r="C453" s="212" t="s">
        <v>137</v>
      </c>
      <c r="D453" s="199">
        <v>41</v>
      </c>
      <c r="E453" s="213">
        <f>+PAA!G392</f>
        <v>0</v>
      </c>
    </row>
    <row r="454" spans="1:5" ht="10.199999999999999" customHeight="1" x14ac:dyDescent="0.2">
      <c r="A454" s="130"/>
      <c r="B454" s="217" t="s">
        <v>136</v>
      </c>
      <c r="C454" s="218" t="s">
        <v>137</v>
      </c>
      <c r="D454" s="203">
        <v>42</v>
      </c>
      <c r="E454" s="219">
        <f>+PAA!G393</f>
        <v>0</v>
      </c>
    </row>
    <row r="455" spans="1:5" ht="10.199999999999999" customHeight="1" x14ac:dyDescent="0.2">
      <c r="A455" s="130"/>
      <c r="B455" s="220" t="s">
        <v>136</v>
      </c>
      <c r="C455" s="221" t="s">
        <v>137</v>
      </c>
      <c r="D455" s="207">
        <v>43</v>
      </c>
      <c r="E455" s="222">
        <f>+PAA!G394</f>
        <v>0</v>
      </c>
    </row>
    <row r="456" spans="1:5" ht="15" hidden="1" customHeight="1" x14ac:dyDescent="0.2">
      <c r="A456" s="130"/>
      <c r="B456" s="30" t="s">
        <v>136</v>
      </c>
      <c r="C456" s="169" t="s">
        <v>137</v>
      </c>
      <c r="D456" s="31">
        <v>35</v>
      </c>
      <c r="E456" s="32">
        <v>0</v>
      </c>
    </row>
    <row r="457" spans="1:5" ht="10.199999999999999" hidden="1" customHeight="1" x14ac:dyDescent="0.2">
      <c r="A457" s="130"/>
      <c r="B457" s="30" t="s">
        <v>136</v>
      </c>
      <c r="C457" s="169" t="s">
        <v>137</v>
      </c>
      <c r="D457" s="31">
        <v>36</v>
      </c>
      <c r="E457" s="32">
        <v>0</v>
      </c>
    </row>
    <row r="458" spans="1:5" ht="10.199999999999999" hidden="1" customHeight="1" x14ac:dyDescent="0.2">
      <c r="A458" s="130"/>
      <c r="B458" s="30" t="s">
        <v>136</v>
      </c>
      <c r="C458" s="169" t="s">
        <v>137</v>
      </c>
      <c r="D458" s="31">
        <v>37</v>
      </c>
      <c r="E458" s="32">
        <v>0</v>
      </c>
    </row>
    <row r="459" spans="1:5" ht="10.199999999999999" hidden="1" customHeight="1" x14ac:dyDescent="0.2">
      <c r="A459" s="130"/>
      <c r="B459" s="30" t="s">
        <v>136</v>
      </c>
      <c r="C459" s="169" t="s">
        <v>137</v>
      </c>
      <c r="D459" s="31">
        <v>38</v>
      </c>
      <c r="E459" s="32">
        <v>0</v>
      </c>
    </row>
    <row r="460" spans="1:5" ht="10.199999999999999" hidden="1" customHeight="1" x14ac:dyDescent="0.2">
      <c r="A460" s="130"/>
      <c r="B460" s="30" t="s">
        <v>136</v>
      </c>
      <c r="C460" s="169" t="s">
        <v>137</v>
      </c>
      <c r="D460" s="31">
        <v>39</v>
      </c>
      <c r="E460" s="32">
        <v>0</v>
      </c>
    </row>
    <row r="461" spans="1:5" ht="10.199999999999999" hidden="1" customHeight="1" x14ac:dyDescent="0.2">
      <c r="A461" s="130"/>
      <c r="B461" s="30" t="s">
        <v>136</v>
      </c>
      <c r="C461" s="169" t="s">
        <v>137</v>
      </c>
      <c r="D461" s="31">
        <v>40</v>
      </c>
      <c r="E461" s="32">
        <v>0</v>
      </c>
    </row>
    <row r="462" spans="1:5" ht="10.199999999999999" hidden="1" customHeight="1" x14ac:dyDescent="0.2">
      <c r="A462" s="130"/>
      <c r="B462" s="30" t="s">
        <v>136</v>
      </c>
      <c r="C462" s="169" t="s">
        <v>137</v>
      </c>
      <c r="D462" s="31">
        <v>41</v>
      </c>
      <c r="E462" s="32">
        <v>0</v>
      </c>
    </row>
    <row r="463" spans="1:5" ht="10.199999999999999" hidden="1" customHeight="1" x14ac:dyDescent="0.2">
      <c r="A463" s="130"/>
      <c r="B463" s="30" t="s">
        <v>136</v>
      </c>
      <c r="C463" s="169" t="s">
        <v>137</v>
      </c>
      <c r="D463" s="31">
        <v>42</v>
      </c>
      <c r="E463" s="32">
        <v>0</v>
      </c>
    </row>
    <row r="464" spans="1:5" ht="10.199999999999999" hidden="1" customHeight="1" x14ac:dyDescent="0.2">
      <c r="A464" s="130"/>
      <c r="B464" s="30" t="s">
        <v>136</v>
      </c>
      <c r="C464" s="169" t="s">
        <v>137</v>
      </c>
      <c r="D464" s="31">
        <v>43</v>
      </c>
      <c r="E464" s="32">
        <v>0</v>
      </c>
    </row>
    <row r="465" spans="1:5" ht="10.199999999999999" hidden="1" customHeight="1" x14ac:dyDescent="0.2">
      <c r="A465" s="130"/>
      <c r="B465" s="30" t="s">
        <v>136</v>
      </c>
      <c r="C465" s="169" t="s">
        <v>137</v>
      </c>
      <c r="D465" s="31">
        <v>44</v>
      </c>
      <c r="E465" s="32">
        <v>0</v>
      </c>
    </row>
    <row r="466" spans="1:5" ht="10.199999999999999" customHeight="1" x14ac:dyDescent="0.2">
      <c r="A466" s="130"/>
      <c r="B466" s="27" t="s">
        <v>138</v>
      </c>
      <c r="C466" s="164" t="s">
        <v>139</v>
      </c>
      <c r="D466" s="28"/>
      <c r="E466" s="29">
        <f>SUM(E467:E561)</f>
        <v>8478077.0099999998</v>
      </c>
    </row>
    <row r="467" spans="1:5" ht="10.199999999999999" customHeight="1" x14ac:dyDescent="0.2">
      <c r="A467" s="130"/>
      <c r="B467" s="49" t="s">
        <v>140</v>
      </c>
      <c r="C467" s="165" t="s">
        <v>141</v>
      </c>
      <c r="D467" s="112">
        <v>32</v>
      </c>
      <c r="E467" s="114">
        <f>+PAA!G499</f>
        <v>3437756.26</v>
      </c>
    </row>
    <row r="468" spans="1:5" ht="10.199999999999999" customHeight="1" x14ac:dyDescent="0.2">
      <c r="A468" s="130"/>
      <c r="B468" s="51" t="s">
        <v>140</v>
      </c>
      <c r="C468" s="166" t="s">
        <v>141</v>
      </c>
      <c r="D468" s="67">
        <v>33</v>
      </c>
      <c r="E468" s="115">
        <f>+PAA!G500</f>
        <v>0</v>
      </c>
    </row>
    <row r="469" spans="1:5" ht="10.199999999999999" customHeight="1" x14ac:dyDescent="0.2">
      <c r="A469" s="130"/>
      <c r="B469" s="69" t="s">
        <v>140</v>
      </c>
      <c r="C469" s="167" t="s">
        <v>141</v>
      </c>
      <c r="D469" s="72">
        <v>34</v>
      </c>
      <c r="E469" s="116">
        <f>+PAA!G501</f>
        <v>0</v>
      </c>
    </row>
    <row r="470" spans="1:5" ht="10.199999999999999" customHeight="1" x14ac:dyDescent="0.2">
      <c r="A470" s="130"/>
      <c r="B470" s="78" t="s">
        <v>140</v>
      </c>
      <c r="C470" s="168" t="s">
        <v>141</v>
      </c>
      <c r="D470" s="104">
        <v>35</v>
      </c>
      <c r="E470" s="117">
        <f>+PAA!G502</f>
        <v>0</v>
      </c>
    </row>
    <row r="471" spans="1:5" ht="10.199999999999999" customHeight="1" x14ac:dyDescent="0.2">
      <c r="A471" s="130"/>
      <c r="B471" s="98" t="s">
        <v>140</v>
      </c>
      <c r="C471" s="209" t="s">
        <v>141</v>
      </c>
      <c r="D471" s="191">
        <v>36</v>
      </c>
      <c r="E471" s="210">
        <f>+PAA!G503</f>
        <v>0</v>
      </c>
    </row>
    <row r="472" spans="1:5" ht="10.199999999999999" customHeight="1" x14ac:dyDescent="0.2">
      <c r="A472" s="130"/>
      <c r="B472" s="214" t="s">
        <v>140</v>
      </c>
      <c r="C472" s="215" t="s">
        <v>141</v>
      </c>
      <c r="D472" s="195">
        <v>37</v>
      </c>
      <c r="E472" s="216">
        <f>+PAA!G504</f>
        <v>0</v>
      </c>
    </row>
    <row r="473" spans="1:5" ht="10.199999999999999" customHeight="1" x14ac:dyDescent="0.2">
      <c r="A473" s="130"/>
      <c r="B473" s="211" t="s">
        <v>140</v>
      </c>
      <c r="C473" s="212" t="s">
        <v>141</v>
      </c>
      <c r="D473" s="199">
        <v>41</v>
      </c>
      <c r="E473" s="213">
        <f>+PAA!G505</f>
        <v>0</v>
      </c>
    </row>
    <row r="474" spans="1:5" ht="10.199999999999999" customHeight="1" x14ac:dyDescent="0.2">
      <c r="A474" s="130"/>
      <c r="B474" s="217" t="s">
        <v>140</v>
      </c>
      <c r="C474" s="218" t="s">
        <v>141</v>
      </c>
      <c r="D474" s="203">
        <v>42</v>
      </c>
      <c r="E474" s="219">
        <f>+PAA!G506</f>
        <v>0</v>
      </c>
    </row>
    <row r="475" spans="1:5" ht="10.199999999999999" customHeight="1" x14ac:dyDescent="0.2">
      <c r="A475" s="130"/>
      <c r="B475" s="220" t="s">
        <v>140</v>
      </c>
      <c r="C475" s="221" t="s">
        <v>141</v>
      </c>
      <c r="D475" s="207">
        <v>43</v>
      </c>
      <c r="E475" s="222">
        <f>+PAA!G507</f>
        <v>0</v>
      </c>
    </row>
    <row r="476" spans="1:5" ht="10.199999999999999" hidden="1" customHeight="1" x14ac:dyDescent="0.2">
      <c r="A476" s="130"/>
      <c r="B476" s="30" t="s">
        <v>140</v>
      </c>
      <c r="C476" s="169" t="s">
        <v>141</v>
      </c>
      <c r="D476" s="31">
        <v>35</v>
      </c>
      <c r="E476" s="32">
        <v>0</v>
      </c>
    </row>
    <row r="477" spans="1:5" ht="10.199999999999999" hidden="1" customHeight="1" x14ac:dyDescent="0.2">
      <c r="A477" s="130"/>
      <c r="B477" s="30" t="s">
        <v>140</v>
      </c>
      <c r="C477" s="169" t="s">
        <v>141</v>
      </c>
      <c r="D477" s="31">
        <v>36</v>
      </c>
      <c r="E477" s="32">
        <v>0</v>
      </c>
    </row>
    <row r="478" spans="1:5" ht="10.199999999999999" hidden="1" customHeight="1" x14ac:dyDescent="0.2">
      <c r="A478" s="130"/>
      <c r="B478" s="30" t="s">
        <v>140</v>
      </c>
      <c r="C478" s="169" t="s">
        <v>141</v>
      </c>
      <c r="D478" s="31">
        <v>37</v>
      </c>
      <c r="E478" s="32">
        <v>0</v>
      </c>
    </row>
    <row r="479" spans="1:5" ht="10.199999999999999" hidden="1" customHeight="1" x14ac:dyDescent="0.2">
      <c r="A479" s="130"/>
      <c r="B479" s="30" t="s">
        <v>140</v>
      </c>
      <c r="C479" s="169" t="s">
        <v>141</v>
      </c>
      <c r="D479" s="31">
        <v>38</v>
      </c>
      <c r="E479" s="32">
        <v>0</v>
      </c>
    </row>
    <row r="480" spans="1:5" ht="10.199999999999999" hidden="1" customHeight="1" x14ac:dyDescent="0.2">
      <c r="A480" s="130"/>
      <c r="B480" s="30" t="s">
        <v>140</v>
      </c>
      <c r="C480" s="169" t="s">
        <v>141</v>
      </c>
      <c r="D480" s="31">
        <v>39</v>
      </c>
      <c r="E480" s="32">
        <v>0</v>
      </c>
    </row>
    <row r="481" spans="1:5" ht="10.199999999999999" hidden="1" customHeight="1" x14ac:dyDescent="0.2">
      <c r="A481" s="130"/>
      <c r="B481" s="30" t="s">
        <v>140</v>
      </c>
      <c r="C481" s="169" t="s">
        <v>141</v>
      </c>
      <c r="D481" s="31">
        <v>40</v>
      </c>
      <c r="E481" s="32">
        <v>0</v>
      </c>
    </row>
    <row r="482" spans="1:5" ht="10.199999999999999" hidden="1" customHeight="1" x14ac:dyDescent="0.2">
      <c r="A482" s="130"/>
      <c r="B482" s="30" t="s">
        <v>140</v>
      </c>
      <c r="C482" s="169" t="s">
        <v>141</v>
      </c>
      <c r="D482" s="31">
        <v>41</v>
      </c>
      <c r="E482" s="32">
        <v>0</v>
      </c>
    </row>
    <row r="483" spans="1:5" ht="10.199999999999999" hidden="1" customHeight="1" x14ac:dyDescent="0.2">
      <c r="A483" s="130"/>
      <c r="B483" s="30" t="s">
        <v>140</v>
      </c>
      <c r="C483" s="169" t="s">
        <v>141</v>
      </c>
      <c r="D483" s="31">
        <v>42</v>
      </c>
      <c r="E483" s="32">
        <v>0</v>
      </c>
    </row>
    <row r="484" spans="1:5" ht="10.199999999999999" hidden="1" customHeight="1" x14ac:dyDescent="0.2">
      <c r="A484" s="130"/>
      <c r="B484" s="30" t="s">
        <v>140</v>
      </c>
      <c r="C484" s="169" t="s">
        <v>141</v>
      </c>
      <c r="D484" s="31">
        <v>43</v>
      </c>
      <c r="E484" s="32">
        <v>0</v>
      </c>
    </row>
    <row r="485" spans="1:5" ht="10.199999999999999" hidden="1" customHeight="1" x14ac:dyDescent="0.2">
      <c r="A485" s="130"/>
      <c r="B485" s="30" t="s">
        <v>140</v>
      </c>
      <c r="C485" s="169" t="s">
        <v>141</v>
      </c>
      <c r="D485" s="31">
        <v>44</v>
      </c>
      <c r="E485" s="32">
        <v>0</v>
      </c>
    </row>
    <row r="486" spans="1:5" ht="10.199999999999999" customHeight="1" x14ac:dyDescent="0.2">
      <c r="A486" s="130"/>
      <c r="B486" s="49" t="s">
        <v>142</v>
      </c>
      <c r="C486" s="165" t="s">
        <v>143</v>
      </c>
      <c r="D486" s="112">
        <v>32</v>
      </c>
      <c r="E486" s="114">
        <f>+PAA!G534</f>
        <v>0</v>
      </c>
    </row>
    <row r="487" spans="1:5" ht="10.199999999999999" customHeight="1" x14ac:dyDescent="0.2">
      <c r="A487" s="130"/>
      <c r="B487" s="51" t="s">
        <v>142</v>
      </c>
      <c r="C487" s="166" t="s">
        <v>143</v>
      </c>
      <c r="D487" s="67">
        <v>33</v>
      </c>
      <c r="E487" s="115">
        <f>+PAA!G535</f>
        <v>0</v>
      </c>
    </row>
    <row r="488" spans="1:5" ht="10.199999999999999" customHeight="1" x14ac:dyDescent="0.2">
      <c r="A488" s="130"/>
      <c r="B488" s="69" t="s">
        <v>142</v>
      </c>
      <c r="C488" s="167" t="s">
        <v>143</v>
      </c>
      <c r="D488" s="72">
        <v>34</v>
      </c>
      <c r="E488" s="116">
        <f>+PAA!G536</f>
        <v>0</v>
      </c>
    </row>
    <row r="489" spans="1:5" ht="10.199999999999999" customHeight="1" x14ac:dyDescent="0.2">
      <c r="A489" s="130"/>
      <c r="B489" s="78" t="s">
        <v>142</v>
      </c>
      <c r="C489" s="168" t="s">
        <v>143</v>
      </c>
      <c r="D489" s="104">
        <v>35</v>
      </c>
      <c r="E489" s="117">
        <f>+PAA!G537</f>
        <v>0</v>
      </c>
    </row>
    <row r="490" spans="1:5" ht="10.199999999999999" customHeight="1" x14ac:dyDescent="0.2">
      <c r="A490" s="130"/>
      <c r="B490" s="98" t="s">
        <v>142</v>
      </c>
      <c r="C490" s="209" t="s">
        <v>143</v>
      </c>
      <c r="D490" s="191">
        <v>36</v>
      </c>
      <c r="E490" s="210">
        <f>+PAA!G538</f>
        <v>0</v>
      </c>
    </row>
    <row r="491" spans="1:5" ht="10.199999999999999" customHeight="1" x14ac:dyDescent="0.2">
      <c r="A491" s="130"/>
      <c r="B491" s="214" t="s">
        <v>142</v>
      </c>
      <c r="C491" s="215" t="s">
        <v>143</v>
      </c>
      <c r="D491" s="195">
        <v>37</v>
      </c>
      <c r="E491" s="216">
        <f>+PAA!G539</f>
        <v>0</v>
      </c>
    </row>
    <row r="492" spans="1:5" ht="10.199999999999999" customHeight="1" x14ac:dyDescent="0.2">
      <c r="A492" s="130"/>
      <c r="B492" s="211" t="s">
        <v>142</v>
      </c>
      <c r="C492" s="212" t="s">
        <v>143</v>
      </c>
      <c r="D492" s="199">
        <v>41</v>
      </c>
      <c r="E492" s="213">
        <f>+PAA!G540</f>
        <v>0</v>
      </c>
    </row>
    <row r="493" spans="1:5" ht="10.199999999999999" customHeight="1" x14ac:dyDescent="0.2">
      <c r="A493" s="130"/>
      <c r="B493" s="217" t="s">
        <v>142</v>
      </c>
      <c r="C493" s="218" t="s">
        <v>143</v>
      </c>
      <c r="D493" s="203">
        <v>42</v>
      </c>
      <c r="E493" s="219">
        <f>+PAA!G541</f>
        <v>0</v>
      </c>
    </row>
    <row r="494" spans="1:5" ht="10.199999999999999" customHeight="1" x14ac:dyDescent="0.2">
      <c r="A494" s="130"/>
      <c r="B494" s="220" t="s">
        <v>142</v>
      </c>
      <c r="C494" s="221" t="s">
        <v>143</v>
      </c>
      <c r="D494" s="207">
        <v>43</v>
      </c>
      <c r="E494" s="222">
        <f>+PAA!G542</f>
        <v>0</v>
      </c>
    </row>
    <row r="495" spans="1:5" ht="10.199999999999999" hidden="1" customHeight="1" x14ac:dyDescent="0.2">
      <c r="A495" s="130"/>
      <c r="B495" s="30" t="s">
        <v>142</v>
      </c>
      <c r="C495" s="169" t="s">
        <v>143</v>
      </c>
      <c r="D495" s="31">
        <v>35</v>
      </c>
      <c r="E495" s="32">
        <v>0</v>
      </c>
    </row>
    <row r="496" spans="1:5" ht="10.199999999999999" hidden="1" customHeight="1" x14ac:dyDescent="0.2">
      <c r="A496" s="130"/>
      <c r="B496" s="30" t="s">
        <v>142</v>
      </c>
      <c r="C496" s="169" t="s">
        <v>143</v>
      </c>
      <c r="D496" s="31">
        <v>36</v>
      </c>
      <c r="E496" s="32">
        <v>0</v>
      </c>
    </row>
    <row r="497" spans="1:5" ht="10.199999999999999" hidden="1" customHeight="1" x14ac:dyDescent="0.2">
      <c r="A497" s="130"/>
      <c r="B497" s="30" t="s">
        <v>142</v>
      </c>
      <c r="C497" s="169" t="s">
        <v>143</v>
      </c>
      <c r="D497" s="31">
        <v>37</v>
      </c>
      <c r="E497" s="32">
        <v>0</v>
      </c>
    </row>
    <row r="498" spans="1:5" ht="10.199999999999999" hidden="1" customHeight="1" x14ac:dyDescent="0.2">
      <c r="A498" s="130"/>
      <c r="B498" s="30" t="s">
        <v>142</v>
      </c>
      <c r="C498" s="169" t="s">
        <v>143</v>
      </c>
      <c r="D498" s="31">
        <v>38</v>
      </c>
      <c r="E498" s="32">
        <v>0</v>
      </c>
    </row>
    <row r="499" spans="1:5" ht="10.199999999999999" hidden="1" customHeight="1" x14ac:dyDescent="0.2">
      <c r="A499" s="130"/>
      <c r="B499" s="30" t="s">
        <v>142</v>
      </c>
      <c r="C499" s="169" t="s">
        <v>143</v>
      </c>
      <c r="D499" s="31">
        <v>39</v>
      </c>
      <c r="E499" s="32">
        <v>0</v>
      </c>
    </row>
    <row r="500" spans="1:5" ht="10.199999999999999" hidden="1" customHeight="1" x14ac:dyDescent="0.2">
      <c r="A500" s="130"/>
      <c r="B500" s="30" t="s">
        <v>142</v>
      </c>
      <c r="C500" s="169" t="s">
        <v>143</v>
      </c>
      <c r="D500" s="31">
        <v>40</v>
      </c>
      <c r="E500" s="32">
        <v>0</v>
      </c>
    </row>
    <row r="501" spans="1:5" ht="10.199999999999999" hidden="1" customHeight="1" x14ac:dyDescent="0.2">
      <c r="A501" s="130"/>
      <c r="B501" s="30" t="s">
        <v>142</v>
      </c>
      <c r="C501" s="169" t="s">
        <v>143</v>
      </c>
      <c r="D501" s="31">
        <v>41</v>
      </c>
      <c r="E501" s="32">
        <v>0</v>
      </c>
    </row>
    <row r="502" spans="1:5" ht="10.199999999999999" hidden="1" customHeight="1" x14ac:dyDescent="0.2">
      <c r="A502" s="130"/>
      <c r="B502" s="30" t="s">
        <v>142</v>
      </c>
      <c r="C502" s="169" t="s">
        <v>143</v>
      </c>
      <c r="D502" s="31">
        <v>42</v>
      </c>
      <c r="E502" s="32">
        <v>0</v>
      </c>
    </row>
    <row r="503" spans="1:5" ht="10.199999999999999" hidden="1" customHeight="1" x14ac:dyDescent="0.2">
      <c r="A503" s="130"/>
      <c r="B503" s="30" t="s">
        <v>142</v>
      </c>
      <c r="C503" s="169" t="s">
        <v>143</v>
      </c>
      <c r="D503" s="31">
        <v>43</v>
      </c>
      <c r="E503" s="32">
        <v>0</v>
      </c>
    </row>
    <row r="504" spans="1:5" ht="10.199999999999999" hidden="1" customHeight="1" x14ac:dyDescent="0.2">
      <c r="A504" s="130"/>
      <c r="B504" s="30" t="s">
        <v>142</v>
      </c>
      <c r="C504" s="169" t="s">
        <v>143</v>
      </c>
      <c r="D504" s="31">
        <v>44</v>
      </c>
      <c r="E504" s="32">
        <v>0</v>
      </c>
    </row>
    <row r="505" spans="1:5" ht="10.199999999999999" customHeight="1" x14ac:dyDescent="0.2">
      <c r="A505" s="130"/>
      <c r="B505" s="49" t="s">
        <v>144</v>
      </c>
      <c r="C505" s="165" t="s">
        <v>145</v>
      </c>
      <c r="D505" s="112">
        <v>32</v>
      </c>
      <c r="E505" s="114">
        <f>+PAA!G570</f>
        <v>0</v>
      </c>
    </row>
    <row r="506" spans="1:5" ht="10.199999999999999" customHeight="1" x14ac:dyDescent="0.2">
      <c r="A506" s="130"/>
      <c r="B506" s="51" t="s">
        <v>144</v>
      </c>
      <c r="C506" s="166" t="s">
        <v>145</v>
      </c>
      <c r="D506" s="67">
        <v>33</v>
      </c>
      <c r="E506" s="115">
        <f>+PAA!G571</f>
        <v>0</v>
      </c>
    </row>
    <row r="507" spans="1:5" ht="10.95" customHeight="1" x14ac:dyDescent="0.2">
      <c r="A507" s="130"/>
      <c r="B507" s="69" t="s">
        <v>144</v>
      </c>
      <c r="C507" s="167" t="s">
        <v>145</v>
      </c>
      <c r="D507" s="72">
        <v>34</v>
      </c>
      <c r="E507" s="116">
        <f>+PAA!G572</f>
        <v>0</v>
      </c>
    </row>
    <row r="508" spans="1:5" ht="10.199999999999999" customHeight="1" x14ac:dyDescent="0.2">
      <c r="A508" s="130"/>
      <c r="B508" s="78" t="s">
        <v>144</v>
      </c>
      <c r="C508" s="168" t="s">
        <v>145</v>
      </c>
      <c r="D508" s="104">
        <v>35</v>
      </c>
      <c r="E508" s="117">
        <f>+PAA!G573</f>
        <v>0</v>
      </c>
    </row>
    <row r="509" spans="1:5" ht="10.199999999999999" customHeight="1" x14ac:dyDescent="0.2">
      <c r="A509" s="130"/>
      <c r="B509" s="98" t="s">
        <v>144</v>
      </c>
      <c r="C509" s="209" t="s">
        <v>145</v>
      </c>
      <c r="D509" s="191">
        <v>36</v>
      </c>
      <c r="E509" s="210">
        <f>+PAA!G574</f>
        <v>0</v>
      </c>
    </row>
    <row r="510" spans="1:5" ht="10.199999999999999" customHeight="1" x14ac:dyDescent="0.2">
      <c r="A510" s="130"/>
      <c r="B510" s="214" t="s">
        <v>144</v>
      </c>
      <c r="C510" s="215" t="s">
        <v>145</v>
      </c>
      <c r="D510" s="195">
        <v>37</v>
      </c>
      <c r="E510" s="216">
        <f>+PAA!G575</f>
        <v>0</v>
      </c>
    </row>
    <row r="511" spans="1:5" ht="10.199999999999999" customHeight="1" x14ac:dyDescent="0.2">
      <c r="A511" s="130"/>
      <c r="B511" s="211" t="s">
        <v>144</v>
      </c>
      <c r="C511" s="212" t="s">
        <v>145</v>
      </c>
      <c r="D511" s="199">
        <v>41</v>
      </c>
      <c r="E511" s="213">
        <f>+PAA!G576</f>
        <v>0</v>
      </c>
    </row>
    <row r="512" spans="1:5" ht="10.199999999999999" customHeight="1" x14ac:dyDescent="0.2">
      <c r="A512" s="130"/>
      <c r="B512" s="217" t="s">
        <v>144</v>
      </c>
      <c r="C512" s="218" t="s">
        <v>145</v>
      </c>
      <c r="D512" s="203">
        <v>42</v>
      </c>
      <c r="E512" s="219">
        <f>+PAA!G577</f>
        <v>0</v>
      </c>
    </row>
    <row r="513" spans="1:5" ht="10.199999999999999" customHeight="1" x14ac:dyDescent="0.2">
      <c r="A513" s="130"/>
      <c r="B513" s="220" t="s">
        <v>144</v>
      </c>
      <c r="C513" s="221" t="s">
        <v>145</v>
      </c>
      <c r="D513" s="207">
        <v>43</v>
      </c>
      <c r="E513" s="222">
        <f>+PAA!G578</f>
        <v>0</v>
      </c>
    </row>
    <row r="514" spans="1:5" ht="10.199999999999999" hidden="1" customHeight="1" x14ac:dyDescent="0.2">
      <c r="A514" s="130"/>
      <c r="B514" s="30" t="s">
        <v>144</v>
      </c>
      <c r="C514" s="169" t="s">
        <v>145</v>
      </c>
      <c r="D514" s="31">
        <v>35</v>
      </c>
      <c r="E514" s="32">
        <v>0</v>
      </c>
    </row>
    <row r="515" spans="1:5" ht="10.199999999999999" hidden="1" customHeight="1" x14ac:dyDescent="0.2">
      <c r="A515" s="130"/>
      <c r="B515" s="30" t="s">
        <v>144</v>
      </c>
      <c r="C515" s="169" t="s">
        <v>145</v>
      </c>
      <c r="D515" s="31">
        <v>36</v>
      </c>
      <c r="E515" s="32">
        <v>0</v>
      </c>
    </row>
    <row r="516" spans="1:5" ht="10.199999999999999" hidden="1" customHeight="1" x14ac:dyDescent="0.2">
      <c r="A516" s="130"/>
      <c r="B516" s="30" t="s">
        <v>144</v>
      </c>
      <c r="C516" s="169" t="s">
        <v>145</v>
      </c>
      <c r="D516" s="31">
        <v>37</v>
      </c>
      <c r="E516" s="32">
        <v>0</v>
      </c>
    </row>
    <row r="517" spans="1:5" ht="10.199999999999999" hidden="1" customHeight="1" x14ac:dyDescent="0.2">
      <c r="A517" s="130"/>
      <c r="B517" s="30" t="s">
        <v>144</v>
      </c>
      <c r="C517" s="169" t="s">
        <v>145</v>
      </c>
      <c r="D517" s="31">
        <v>38</v>
      </c>
      <c r="E517" s="32">
        <v>0</v>
      </c>
    </row>
    <row r="518" spans="1:5" ht="10.199999999999999" hidden="1" customHeight="1" x14ac:dyDescent="0.2">
      <c r="A518" s="130"/>
      <c r="B518" s="30" t="s">
        <v>144</v>
      </c>
      <c r="C518" s="169" t="s">
        <v>145</v>
      </c>
      <c r="D518" s="31">
        <v>39</v>
      </c>
      <c r="E518" s="32">
        <v>0</v>
      </c>
    </row>
    <row r="519" spans="1:5" ht="10.199999999999999" hidden="1" customHeight="1" x14ac:dyDescent="0.2">
      <c r="A519" s="130"/>
      <c r="B519" s="30" t="s">
        <v>144</v>
      </c>
      <c r="C519" s="169" t="s">
        <v>145</v>
      </c>
      <c r="D519" s="31">
        <v>40</v>
      </c>
      <c r="E519" s="32">
        <v>0</v>
      </c>
    </row>
    <row r="520" spans="1:5" ht="10.199999999999999" hidden="1" customHeight="1" x14ac:dyDescent="0.2">
      <c r="A520" s="130"/>
      <c r="B520" s="30" t="s">
        <v>144</v>
      </c>
      <c r="C520" s="169" t="s">
        <v>145</v>
      </c>
      <c r="D520" s="31">
        <v>41</v>
      </c>
      <c r="E520" s="32">
        <v>0</v>
      </c>
    </row>
    <row r="521" spans="1:5" ht="10.199999999999999" hidden="1" customHeight="1" x14ac:dyDescent="0.2">
      <c r="A521" s="130"/>
      <c r="B521" s="30" t="s">
        <v>144</v>
      </c>
      <c r="C521" s="169" t="s">
        <v>145</v>
      </c>
      <c r="D521" s="31">
        <v>42</v>
      </c>
      <c r="E521" s="32">
        <v>0</v>
      </c>
    </row>
    <row r="522" spans="1:5" ht="10.199999999999999" hidden="1" customHeight="1" x14ac:dyDescent="0.2">
      <c r="A522" s="130"/>
      <c r="B522" s="30" t="s">
        <v>144</v>
      </c>
      <c r="C522" s="169" t="s">
        <v>145</v>
      </c>
      <c r="D522" s="31">
        <v>43</v>
      </c>
      <c r="E522" s="32">
        <v>0</v>
      </c>
    </row>
    <row r="523" spans="1:5" ht="10.199999999999999" hidden="1" customHeight="1" x14ac:dyDescent="0.2">
      <c r="A523" s="130"/>
      <c r="B523" s="30" t="s">
        <v>144</v>
      </c>
      <c r="C523" s="169" t="s">
        <v>145</v>
      </c>
      <c r="D523" s="31">
        <v>44</v>
      </c>
      <c r="E523" s="32">
        <v>0</v>
      </c>
    </row>
    <row r="524" spans="1:5" ht="10.199999999999999" customHeight="1" x14ac:dyDescent="0.2">
      <c r="A524" s="130"/>
      <c r="B524" s="49" t="s">
        <v>146</v>
      </c>
      <c r="C524" s="165" t="s">
        <v>147</v>
      </c>
      <c r="D524" s="112">
        <v>32</v>
      </c>
      <c r="E524" s="114">
        <f>+PAA!G602</f>
        <v>3000000</v>
      </c>
    </row>
    <row r="525" spans="1:5" ht="10.199999999999999" customHeight="1" x14ac:dyDescent="0.2">
      <c r="A525" s="130"/>
      <c r="B525" s="51" t="s">
        <v>146</v>
      </c>
      <c r="C525" s="166" t="s">
        <v>147</v>
      </c>
      <c r="D525" s="67">
        <v>33</v>
      </c>
      <c r="E525" s="115">
        <f>+PAA!G603</f>
        <v>2040320.75</v>
      </c>
    </row>
    <row r="526" spans="1:5" ht="10.199999999999999" customHeight="1" x14ac:dyDescent="0.2">
      <c r="A526" s="130"/>
      <c r="B526" s="69" t="s">
        <v>146</v>
      </c>
      <c r="C526" s="167" t="s">
        <v>147</v>
      </c>
      <c r="D526" s="72">
        <v>34</v>
      </c>
      <c r="E526" s="116">
        <f>+PAA!G604</f>
        <v>0</v>
      </c>
    </row>
    <row r="527" spans="1:5" ht="10.199999999999999" customHeight="1" x14ac:dyDescent="0.2">
      <c r="A527" s="130"/>
      <c r="B527" s="78" t="s">
        <v>146</v>
      </c>
      <c r="C527" s="168" t="s">
        <v>147</v>
      </c>
      <c r="D527" s="104">
        <v>35</v>
      </c>
      <c r="E527" s="117">
        <f>+PAA!G605</f>
        <v>0</v>
      </c>
    </row>
    <row r="528" spans="1:5" ht="10.199999999999999" customHeight="1" x14ac:dyDescent="0.2">
      <c r="A528" s="130"/>
      <c r="B528" s="98" t="s">
        <v>146</v>
      </c>
      <c r="C528" s="209" t="s">
        <v>147</v>
      </c>
      <c r="D528" s="191">
        <v>36</v>
      </c>
      <c r="E528" s="210">
        <f>+PAA!G606</f>
        <v>0</v>
      </c>
    </row>
    <row r="529" spans="1:5" ht="10.199999999999999" customHeight="1" x14ac:dyDescent="0.2">
      <c r="A529" s="130"/>
      <c r="B529" s="214" t="s">
        <v>146</v>
      </c>
      <c r="C529" s="215" t="s">
        <v>147</v>
      </c>
      <c r="D529" s="195">
        <v>37</v>
      </c>
      <c r="E529" s="216">
        <f>+PAA!G607</f>
        <v>0</v>
      </c>
    </row>
    <row r="530" spans="1:5" ht="10.199999999999999" customHeight="1" x14ac:dyDescent="0.2">
      <c r="A530" s="130"/>
      <c r="B530" s="211" t="s">
        <v>146</v>
      </c>
      <c r="C530" s="212" t="s">
        <v>147</v>
      </c>
      <c r="D530" s="199">
        <v>41</v>
      </c>
      <c r="E530" s="213">
        <f>+PAA!G608</f>
        <v>0</v>
      </c>
    </row>
    <row r="531" spans="1:5" ht="10.199999999999999" customHeight="1" x14ac:dyDescent="0.2">
      <c r="A531" s="130"/>
      <c r="B531" s="217" t="s">
        <v>146</v>
      </c>
      <c r="C531" s="218" t="s">
        <v>147</v>
      </c>
      <c r="D531" s="203">
        <v>42</v>
      </c>
      <c r="E531" s="219">
        <f>+PAA!G609</f>
        <v>0</v>
      </c>
    </row>
    <row r="532" spans="1:5" ht="10.199999999999999" customHeight="1" x14ac:dyDescent="0.2">
      <c r="A532" s="130"/>
      <c r="B532" s="220" t="s">
        <v>146</v>
      </c>
      <c r="C532" s="221" t="s">
        <v>147</v>
      </c>
      <c r="D532" s="207">
        <v>43</v>
      </c>
      <c r="E532" s="222">
        <f>+PAA!G610</f>
        <v>0</v>
      </c>
    </row>
    <row r="533" spans="1:5" ht="10.199999999999999" hidden="1" customHeight="1" x14ac:dyDescent="0.2">
      <c r="A533" s="130"/>
      <c r="B533" s="30" t="s">
        <v>146</v>
      </c>
      <c r="C533" s="169" t="s">
        <v>147</v>
      </c>
      <c r="D533" s="31">
        <v>35</v>
      </c>
      <c r="E533" s="32">
        <v>0</v>
      </c>
    </row>
    <row r="534" spans="1:5" ht="10.199999999999999" hidden="1" customHeight="1" x14ac:dyDescent="0.2">
      <c r="A534" s="130"/>
      <c r="B534" s="30" t="s">
        <v>146</v>
      </c>
      <c r="C534" s="169" t="s">
        <v>147</v>
      </c>
      <c r="D534" s="31">
        <v>36</v>
      </c>
      <c r="E534" s="32">
        <v>0</v>
      </c>
    </row>
    <row r="535" spans="1:5" ht="10.199999999999999" hidden="1" customHeight="1" x14ac:dyDescent="0.2">
      <c r="A535" s="130"/>
      <c r="B535" s="30" t="s">
        <v>146</v>
      </c>
      <c r="C535" s="169" t="s">
        <v>147</v>
      </c>
      <c r="D535" s="31">
        <v>37</v>
      </c>
      <c r="E535" s="32">
        <v>0</v>
      </c>
    </row>
    <row r="536" spans="1:5" ht="10.199999999999999" hidden="1" customHeight="1" x14ac:dyDescent="0.2">
      <c r="A536" s="130"/>
      <c r="B536" s="30" t="s">
        <v>146</v>
      </c>
      <c r="C536" s="169" t="s">
        <v>147</v>
      </c>
      <c r="D536" s="31">
        <v>38</v>
      </c>
      <c r="E536" s="32">
        <v>0</v>
      </c>
    </row>
    <row r="537" spans="1:5" ht="10.199999999999999" hidden="1" customHeight="1" x14ac:dyDescent="0.2">
      <c r="A537" s="130"/>
      <c r="B537" s="30" t="s">
        <v>146</v>
      </c>
      <c r="C537" s="169" t="s">
        <v>147</v>
      </c>
      <c r="D537" s="31">
        <v>39</v>
      </c>
      <c r="E537" s="32">
        <v>0</v>
      </c>
    </row>
    <row r="538" spans="1:5" ht="10.199999999999999" hidden="1" customHeight="1" x14ac:dyDescent="0.2">
      <c r="A538" s="130"/>
      <c r="B538" s="30" t="s">
        <v>146</v>
      </c>
      <c r="C538" s="169" t="s">
        <v>147</v>
      </c>
      <c r="D538" s="31">
        <v>40</v>
      </c>
      <c r="E538" s="32">
        <v>0</v>
      </c>
    </row>
    <row r="539" spans="1:5" ht="10.199999999999999" hidden="1" customHeight="1" x14ac:dyDescent="0.2">
      <c r="A539" s="130"/>
      <c r="B539" s="30" t="s">
        <v>146</v>
      </c>
      <c r="C539" s="169" t="s">
        <v>147</v>
      </c>
      <c r="D539" s="31">
        <v>41</v>
      </c>
      <c r="E539" s="32">
        <v>0</v>
      </c>
    </row>
    <row r="540" spans="1:5" ht="10.199999999999999" hidden="1" customHeight="1" x14ac:dyDescent="0.2">
      <c r="A540" s="130"/>
      <c r="B540" s="30" t="s">
        <v>146</v>
      </c>
      <c r="C540" s="169" t="s">
        <v>147</v>
      </c>
      <c r="D540" s="31">
        <v>42</v>
      </c>
      <c r="E540" s="32">
        <v>0</v>
      </c>
    </row>
    <row r="541" spans="1:5" ht="10.199999999999999" hidden="1" customHeight="1" x14ac:dyDescent="0.2">
      <c r="A541" s="130"/>
      <c r="B541" s="30" t="s">
        <v>146</v>
      </c>
      <c r="C541" s="169" t="s">
        <v>147</v>
      </c>
      <c r="D541" s="31">
        <v>43</v>
      </c>
      <c r="E541" s="32">
        <v>0</v>
      </c>
    </row>
    <row r="542" spans="1:5" ht="10.199999999999999" hidden="1" customHeight="1" x14ac:dyDescent="0.2">
      <c r="A542" s="130"/>
      <c r="B542" s="30" t="s">
        <v>146</v>
      </c>
      <c r="C542" s="169" t="s">
        <v>147</v>
      </c>
      <c r="D542" s="31">
        <v>44</v>
      </c>
      <c r="E542" s="32">
        <v>0</v>
      </c>
    </row>
    <row r="543" spans="1:5" ht="10.199999999999999" customHeight="1" x14ac:dyDescent="0.2">
      <c r="A543" s="130"/>
      <c r="B543" s="49" t="s">
        <v>148</v>
      </c>
      <c r="C543" s="165" t="s">
        <v>15</v>
      </c>
      <c r="D543" s="112">
        <v>32</v>
      </c>
      <c r="E543" s="114">
        <f>+PAA!G647</f>
        <v>0</v>
      </c>
    </row>
    <row r="544" spans="1:5" ht="10.199999999999999" customHeight="1" x14ac:dyDescent="0.2">
      <c r="A544" s="130"/>
      <c r="B544" s="51" t="s">
        <v>148</v>
      </c>
      <c r="C544" s="166" t="s">
        <v>15</v>
      </c>
      <c r="D544" s="67">
        <v>33</v>
      </c>
      <c r="E544" s="115">
        <f>+PAA!G648</f>
        <v>0</v>
      </c>
    </row>
    <row r="545" spans="1:5" ht="10.199999999999999" customHeight="1" x14ac:dyDescent="0.2">
      <c r="A545" s="130"/>
      <c r="B545" s="69" t="s">
        <v>148</v>
      </c>
      <c r="C545" s="167" t="s">
        <v>15</v>
      </c>
      <c r="D545" s="72">
        <v>34</v>
      </c>
      <c r="E545" s="116">
        <f>+PAA!G649</f>
        <v>0</v>
      </c>
    </row>
    <row r="546" spans="1:5" ht="10.199999999999999" customHeight="1" x14ac:dyDescent="0.2">
      <c r="A546" s="130"/>
      <c r="B546" s="78" t="s">
        <v>148</v>
      </c>
      <c r="C546" s="168" t="s">
        <v>15</v>
      </c>
      <c r="D546" s="104">
        <v>35</v>
      </c>
      <c r="E546" s="117">
        <f>+PAA!G650</f>
        <v>0</v>
      </c>
    </row>
    <row r="547" spans="1:5" ht="10.199999999999999" customHeight="1" x14ac:dyDescent="0.2">
      <c r="A547" s="130"/>
      <c r="B547" s="98" t="s">
        <v>148</v>
      </c>
      <c r="C547" s="209" t="s">
        <v>15</v>
      </c>
      <c r="D547" s="191">
        <v>36</v>
      </c>
      <c r="E547" s="210">
        <f>+PAA!G651</f>
        <v>0</v>
      </c>
    </row>
    <row r="548" spans="1:5" ht="10.199999999999999" customHeight="1" x14ac:dyDescent="0.2">
      <c r="A548" s="130"/>
      <c r="B548" s="214" t="s">
        <v>148</v>
      </c>
      <c r="C548" s="215" t="s">
        <v>15</v>
      </c>
      <c r="D548" s="195">
        <v>37</v>
      </c>
      <c r="E548" s="216">
        <f>+PAA!G652</f>
        <v>0</v>
      </c>
    </row>
    <row r="549" spans="1:5" ht="10.199999999999999" customHeight="1" x14ac:dyDescent="0.2">
      <c r="A549" s="130"/>
      <c r="B549" s="211" t="s">
        <v>148</v>
      </c>
      <c r="C549" s="212" t="s">
        <v>15</v>
      </c>
      <c r="D549" s="199">
        <v>41</v>
      </c>
      <c r="E549" s="213">
        <f>+PAA!G653</f>
        <v>0</v>
      </c>
    </row>
    <row r="550" spans="1:5" ht="10.199999999999999" customHeight="1" x14ac:dyDescent="0.2">
      <c r="A550" s="130"/>
      <c r="B550" s="217" t="s">
        <v>148</v>
      </c>
      <c r="C550" s="218" t="s">
        <v>15</v>
      </c>
      <c r="D550" s="203">
        <v>42</v>
      </c>
      <c r="E550" s="219">
        <f>+PAA!G654</f>
        <v>0</v>
      </c>
    </row>
    <row r="551" spans="1:5" ht="10.199999999999999" customHeight="1" x14ac:dyDescent="0.2">
      <c r="A551" s="130"/>
      <c r="B551" s="220" t="s">
        <v>148</v>
      </c>
      <c r="C551" s="221" t="s">
        <v>15</v>
      </c>
      <c r="D551" s="207">
        <v>43</v>
      </c>
      <c r="E551" s="222">
        <f>+PAA!G655</f>
        <v>0</v>
      </c>
    </row>
    <row r="552" spans="1:5" ht="10.199999999999999" hidden="1" customHeight="1" x14ac:dyDescent="0.2">
      <c r="A552" s="130"/>
      <c r="B552" s="30" t="s">
        <v>148</v>
      </c>
      <c r="C552" s="169" t="s">
        <v>15</v>
      </c>
      <c r="D552" s="31">
        <v>35</v>
      </c>
      <c r="E552" s="32">
        <v>0</v>
      </c>
    </row>
    <row r="553" spans="1:5" ht="10.199999999999999" hidden="1" customHeight="1" x14ac:dyDescent="0.2">
      <c r="A553" s="130"/>
      <c r="B553" s="30" t="s">
        <v>148</v>
      </c>
      <c r="C553" s="169" t="s">
        <v>15</v>
      </c>
      <c r="D553" s="31">
        <v>36</v>
      </c>
      <c r="E553" s="32">
        <v>0</v>
      </c>
    </row>
    <row r="554" spans="1:5" ht="10.199999999999999" hidden="1" customHeight="1" x14ac:dyDescent="0.2">
      <c r="A554" s="130"/>
      <c r="B554" s="30" t="s">
        <v>148</v>
      </c>
      <c r="C554" s="169" t="s">
        <v>15</v>
      </c>
      <c r="D554" s="31">
        <v>37</v>
      </c>
      <c r="E554" s="32">
        <v>0</v>
      </c>
    </row>
    <row r="555" spans="1:5" ht="10.199999999999999" hidden="1" customHeight="1" x14ac:dyDescent="0.2">
      <c r="A555" s="130"/>
      <c r="B555" s="30" t="s">
        <v>148</v>
      </c>
      <c r="C555" s="169" t="s">
        <v>15</v>
      </c>
      <c r="D555" s="31">
        <v>38</v>
      </c>
      <c r="E555" s="32">
        <v>0</v>
      </c>
    </row>
    <row r="556" spans="1:5" ht="10.199999999999999" hidden="1" customHeight="1" x14ac:dyDescent="0.2">
      <c r="A556" s="130"/>
      <c r="B556" s="30" t="s">
        <v>148</v>
      </c>
      <c r="C556" s="169" t="s">
        <v>15</v>
      </c>
      <c r="D556" s="31">
        <v>39</v>
      </c>
      <c r="E556" s="32">
        <v>0</v>
      </c>
    </row>
    <row r="557" spans="1:5" ht="10.199999999999999" hidden="1" customHeight="1" x14ac:dyDescent="0.2">
      <c r="A557" s="130"/>
      <c r="B557" s="30" t="s">
        <v>148</v>
      </c>
      <c r="C557" s="169" t="s">
        <v>15</v>
      </c>
      <c r="D557" s="31">
        <v>40</v>
      </c>
      <c r="E557" s="32">
        <v>0</v>
      </c>
    </row>
    <row r="558" spans="1:5" ht="10.199999999999999" hidden="1" customHeight="1" x14ac:dyDescent="0.2">
      <c r="A558" s="130"/>
      <c r="B558" s="30" t="s">
        <v>148</v>
      </c>
      <c r="C558" s="169" t="s">
        <v>15</v>
      </c>
      <c r="D558" s="31">
        <v>41</v>
      </c>
      <c r="E558" s="32">
        <v>0</v>
      </c>
    </row>
    <row r="559" spans="1:5" ht="10.199999999999999" hidden="1" customHeight="1" x14ac:dyDescent="0.2">
      <c r="A559" s="130"/>
      <c r="B559" s="30" t="s">
        <v>148</v>
      </c>
      <c r="C559" s="169" t="s">
        <v>15</v>
      </c>
      <c r="D559" s="31">
        <v>42</v>
      </c>
      <c r="E559" s="32">
        <v>0</v>
      </c>
    </row>
    <row r="560" spans="1:5" ht="10.199999999999999" hidden="1" customHeight="1" x14ac:dyDescent="0.2">
      <c r="A560" s="130"/>
      <c r="B560" s="30" t="s">
        <v>148</v>
      </c>
      <c r="C560" s="169" t="s">
        <v>15</v>
      </c>
      <c r="D560" s="31">
        <v>43</v>
      </c>
      <c r="E560" s="32">
        <v>0</v>
      </c>
    </row>
    <row r="561" spans="1:5" ht="10.199999999999999" hidden="1" customHeight="1" x14ac:dyDescent="0.2">
      <c r="A561" s="130"/>
      <c r="B561" s="30" t="s">
        <v>148</v>
      </c>
      <c r="C561" s="169" t="s">
        <v>15</v>
      </c>
      <c r="D561" s="31">
        <v>44</v>
      </c>
      <c r="E561" s="32">
        <v>0</v>
      </c>
    </row>
    <row r="562" spans="1:5" x14ac:dyDescent="0.2">
      <c r="B562" s="54"/>
      <c r="C562" s="54"/>
      <c r="D562" s="61">
        <v>0</v>
      </c>
      <c r="E562" s="62" t="s">
        <v>150</v>
      </c>
    </row>
    <row r="563" spans="1:5" x14ac:dyDescent="0.2">
      <c r="B563" s="54"/>
      <c r="C563" s="54"/>
      <c r="D563" s="54"/>
      <c r="E563" s="54"/>
    </row>
    <row r="564" spans="1:5" ht="43.2" hidden="1" customHeight="1" x14ac:dyDescent="0.2">
      <c r="B564" s="356" t="s">
        <v>630</v>
      </c>
      <c r="C564" s="358"/>
      <c r="D564" s="358"/>
      <c r="E564" s="358"/>
    </row>
    <row r="565" spans="1:5" x14ac:dyDescent="0.2">
      <c r="B565" s="54"/>
      <c r="C565" s="54"/>
      <c r="D565" s="54"/>
      <c r="E565" s="54"/>
    </row>
    <row r="566" spans="1:5" x14ac:dyDescent="0.2">
      <c r="B566" s="63"/>
      <c r="C566" s="54"/>
      <c r="D566" s="54"/>
      <c r="E566" s="54"/>
    </row>
    <row r="567" spans="1:5" ht="24.6" customHeight="1" x14ac:dyDescent="0.2">
      <c r="B567" s="356" t="s">
        <v>661</v>
      </c>
      <c r="C567" s="357"/>
      <c r="D567" s="357"/>
      <c r="E567" s="357"/>
    </row>
    <row r="568" spans="1:5" x14ac:dyDescent="0.2">
      <c r="B568" s="63"/>
      <c r="C568" s="54"/>
      <c r="D568" s="54"/>
      <c r="E568" s="54"/>
    </row>
    <row r="569" spans="1:5" x14ac:dyDescent="0.2">
      <c r="B569" s="360" t="s">
        <v>149</v>
      </c>
      <c r="C569" s="358"/>
      <c r="D569" s="358"/>
      <c r="E569" s="358"/>
    </row>
    <row r="570" spans="1:5" x14ac:dyDescent="0.2">
      <c r="B570" s="64"/>
      <c r="C570" s="54"/>
      <c r="D570" s="54"/>
      <c r="E570" s="54"/>
    </row>
    <row r="571" spans="1:5" ht="10.199999999999999" customHeight="1" x14ac:dyDescent="0.2">
      <c r="B571" s="356" t="s">
        <v>662</v>
      </c>
      <c r="C571" s="357"/>
      <c r="D571" s="357"/>
      <c r="E571" s="357"/>
    </row>
    <row r="572" spans="1:5" x14ac:dyDescent="0.2">
      <c r="B572" s="54"/>
      <c r="C572" s="54"/>
      <c r="D572" s="54"/>
      <c r="E572" s="54"/>
    </row>
    <row r="573" spans="1:5" x14ac:dyDescent="0.2">
      <c r="B573" s="54"/>
      <c r="C573" s="54"/>
      <c r="D573" s="54"/>
      <c r="E573" s="54"/>
    </row>
    <row r="574" spans="1:5" x14ac:dyDescent="0.2">
      <c r="B574" s="54"/>
      <c r="C574" s="54"/>
      <c r="D574" s="54"/>
      <c r="E574" s="54"/>
    </row>
    <row r="575" spans="1:5" x14ac:dyDescent="0.2">
      <c r="B575" s="54"/>
      <c r="C575" s="54"/>
      <c r="D575" s="54"/>
      <c r="E575" s="54"/>
    </row>
    <row r="576" spans="1:5" x14ac:dyDescent="0.2">
      <c r="B576" s="54"/>
      <c r="C576" s="54"/>
      <c r="D576" s="54"/>
      <c r="E576" s="54"/>
    </row>
    <row r="577" spans="2:5" x14ac:dyDescent="0.2">
      <c r="B577" s="359" t="str">
        <f>+'DATOS COLEGIO'!C25</f>
        <v>JAIME IVÁN OSORIO PEREIRA</v>
      </c>
      <c r="C577" s="359"/>
      <c r="D577" s="360"/>
      <c r="E577" s="360"/>
    </row>
    <row r="578" spans="2:5" x14ac:dyDescent="0.2">
      <c r="B578" s="361" t="s">
        <v>151</v>
      </c>
      <c r="C578" s="361"/>
      <c r="D578" s="63"/>
      <c r="E578" s="54"/>
    </row>
    <row r="579" spans="2:5" x14ac:dyDescent="0.2">
      <c r="B579" s="54"/>
      <c r="C579" s="54"/>
      <c r="D579" s="54"/>
      <c r="E579" s="54"/>
    </row>
    <row r="580" spans="2:5" x14ac:dyDescent="0.2">
      <c r="B580" s="54"/>
      <c r="C580" s="54"/>
      <c r="D580" s="54"/>
      <c r="E580" s="54"/>
    </row>
    <row r="581" spans="2:5" x14ac:dyDescent="0.2">
      <c r="B581" s="54"/>
      <c r="C581" s="54"/>
      <c r="D581" s="54"/>
      <c r="E581" s="54"/>
    </row>
    <row r="582" spans="2:5" x14ac:dyDescent="0.2">
      <c r="B582" s="54"/>
      <c r="C582" s="54"/>
      <c r="D582" s="54"/>
      <c r="E582" s="54"/>
    </row>
    <row r="583" spans="2:5" x14ac:dyDescent="0.2">
      <c r="B583" s="54"/>
      <c r="C583" s="54"/>
      <c r="D583" s="54"/>
      <c r="E583" s="54"/>
    </row>
    <row r="584" spans="2:5" x14ac:dyDescent="0.2">
      <c r="B584" s="54"/>
      <c r="C584" s="54"/>
      <c r="D584" s="54"/>
      <c r="E584" s="54"/>
    </row>
    <row r="585" spans="2:5" x14ac:dyDescent="0.2">
      <c r="B585" s="359"/>
      <c r="C585" s="359"/>
      <c r="D585" s="360"/>
      <c r="E585" s="360"/>
    </row>
    <row r="586" spans="2:5" x14ac:dyDescent="0.2">
      <c r="B586" s="361" t="s">
        <v>153</v>
      </c>
      <c r="C586" s="361"/>
      <c r="D586" s="63"/>
      <c r="E586" s="54"/>
    </row>
    <row r="587" spans="2:5" x14ac:dyDescent="0.2">
      <c r="B587" s="54"/>
      <c r="C587" s="54"/>
      <c r="D587" s="54"/>
      <c r="E587" s="54"/>
    </row>
    <row r="588" spans="2:5" x14ac:dyDescent="0.2">
      <c r="B588" s="54"/>
      <c r="C588" s="54"/>
      <c r="D588" s="54"/>
      <c r="E588" s="54"/>
    </row>
    <row r="589" spans="2:5" x14ac:dyDescent="0.2">
      <c r="B589" s="54"/>
      <c r="C589" s="54"/>
      <c r="D589" s="54"/>
      <c r="E589" s="54"/>
    </row>
    <row r="590" spans="2:5" x14ac:dyDescent="0.2">
      <c r="B590" s="54"/>
      <c r="C590" s="54"/>
      <c r="D590" s="54"/>
      <c r="E590" s="54"/>
    </row>
    <row r="591" spans="2:5" x14ac:dyDescent="0.2">
      <c r="B591" s="54"/>
      <c r="C591" s="54"/>
      <c r="D591" s="54"/>
      <c r="E591" s="54"/>
    </row>
    <row r="592" spans="2:5" x14ac:dyDescent="0.2">
      <c r="B592" s="54"/>
      <c r="C592" s="54"/>
      <c r="D592" s="54"/>
      <c r="E592" s="54"/>
    </row>
    <row r="593" spans="2:5" x14ac:dyDescent="0.2">
      <c r="B593" s="359"/>
      <c r="C593" s="359"/>
      <c r="D593" s="360"/>
      <c r="E593" s="360"/>
    </row>
    <row r="594" spans="2:5" ht="12.75" customHeight="1" x14ac:dyDescent="0.2">
      <c r="B594" s="361" t="s">
        <v>155</v>
      </c>
      <c r="C594" s="361"/>
      <c r="D594" s="54"/>
      <c r="E594" s="54"/>
    </row>
  </sheetData>
  <mergeCells count="35">
    <mergeCell ref="G14:H16"/>
    <mergeCell ref="G5:H8"/>
    <mergeCell ref="G3:H3"/>
    <mergeCell ref="G10:H10"/>
    <mergeCell ref="G12:H12"/>
    <mergeCell ref="B24:E24"/>
    <mergeCell ref="B29:E29"/>
    <mergeCell ref="B10:E10"/>
    <mergeCell ref="B1:E1"/>
    <mergeCell ref="B2:E2"/>
    <mergeCell ref="B4:E4"/>
    <mergeCell ref="B5:E5"/>
    <mergeCell ref="B7:E7"/>
    <mergeCell ref="B12:E12"/>
    <mergeCell ref="B14:E14"/>
    <mergeCell ref="B16:E16"/>
    <mergeCell ref="B18:E18"/>
    <mergeCell ref="B20:E20"/>
    <mergeCell ref="B22:E22"/>
    <mergeCell ref="B26:E26"/>
    <mergeCell ref="B3:E3"/>
    <mergeCell ref="B79:E79"/>
    <mergeCell ref="B564:E564"/>
    <mergeCell ref="B585:C585"/>
    <mergeCell ref="D585:E585"/>
    <mergeCell ref="B594:C594"/>
    <mergeCell ref="B586:C586"/>
    <mergeCell ref="B593:C593"/>
    <mergeCell ref="D593:E593"/>
    <mergeCell ref="B571:E571"/>
    <mergeCell ref="B578:C578"/>
    <mergeCell ref="B567:E567"/>
    <mergeCell ref="B569:E569"/>
    <mergeCell ref="B577:C577"/>
    <mergeCell ref="D577:E577"/>
  </mergeCells>
  <printOptions horizontalCentered="1" verticalCentered="1"/>
  <pageMargins left="0.34" right="0.196850393700787" top="0.78740157480314998" bottom="1.19" header="0" footer="0"/>
  <pageSetup paperSize="5" scale="90" orientation="portrait" r:id="rId1"/>
  <headerFooter>
    <oddFooter>&amp;CPágina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20"/>
  <sheetViews>
    <sheetView showGridLines="0" workbookViewId="0">
      <selection activeCell="A6" sqref="A6"/>
    </sheetView>
  </sheetViews>
  <sheetFormatPr baseColWidth="10" defaultRowHeight="13.2" x14ac:dyDescent="0.25"/>
  <cols>
    <col min="1" max="1" width="11.5546875" style="34"/>
    <col min="2" max="2" width="53.5546875" bestFit="1" customWidth="1"/>
    <col min="3" max="3" width="43.33203125" customWidth="1"/>
  </cols>
  <sheetData>
    <row r="1" spans="1:3" ht="23.4" customHeight="1" x14ac:dyDescent="0.25">
      <c r="A1" s="35" t="s">
        <v>191</v>
      </c>
      <c r="B1" s="35" t="s">
        <v>176</v>
      </c>
    </row>
    <row r="2" spans="1:3" x14ac:dyDescent="0.25">
      <c r="A2" s="44">
        <v>1</v>
      </c>
      <c r="B2" s="45" t="s">
        <v>198</v>
      </c>
      <c r="C2" s="384" t="s">
        <v>631</v>
      </c>
    </row>
    <row r="3" spans="1:3" x14ac:dyDescent="0.25">
      <c r="A3" s="44">
        <v>2</v>
      </c>
      <c r="B3" s="45" t="s">
        <v>199</v>
      </c>
      <c r="C3" s="384"/>
    </row>
    <row r="4" spans="1:3" x14ac:dyDescent="0.25">
      <c r="A4" s="44">
        <v>3</v>
      </c>
      <c r="B4" s="45" t="s">
        <v>206</v>
      </c>
      <c r="C4" s="384"/>
    </row>
    <row r="5" spans="1:3" x14ac:dyDescent="0.25">
      <c r="A5" s="44">
        <v>4</v>
      </c>
      <c r="B5" s="45" t="s">
        <v>200</v>
      </c>
      <c r="C5" s="384"/>
    </row>
    <row r="6" spans="1:3" x14ac:dyDescent="0.25">
      <c r="A6" s="40">
        <v>6</v>
      </c>
      <c r="B6" s="41" t="s">
        <v>201</v>
      </c>
      <c r="C6" s="386" t="s">
        <v>632</v>
      </c>
    </row>
    <row r="7" spans="1:3" x14ac:dyDescent="0.25">
      <c r="A7" s="42">
        <v>28</v>
      </c>
      <c r="B7" s="43" t="s">
        <v>190</v>
      </c>
      <c r="C7" s="386"/>
    </row>
    <row r="8" spans="1:3" x14ac:dyDescent="0.25">
      <c r="A8" s="46">
        <v>32</v>
      </c>
      <c r="B8" s="47" t="s">
        <v>192</v>
      </c>
      <c r="C8" s="385" t="s">
        <v>633</v>
      </c>
    </row>
    <row r="9" spans="1:3" x14ac:dyDescent="0.25">
      <c r="A9" s="46">
        <v>33</v>
      </c>
      <c r="B9" s="47" t="s">
        <v>193</v>
      </c>
      <c r="C9" s="385"/>
    </row>
    <row r="10" spans="1:3" x14ac:dyDescent="0.25">
      <c r="A10" s="46">
        <v>34</v>
      </c>
      <c r="B10" s="47" t="s">
        <v>194</v>
      </c>
      <c r="C10" s="385"/>
    </row>
    <row r="11" spans="1:3" x14ac:dyDescent="0.25">
      <c r="A11" s="46">
        <v>35</v>
      </c>
      <c r="B11" s="47" t="s">
        <v>202</v>
      </c>
      <c r="C11" s="385"/>
    </row>
    <row r="12" spans="1:3" x14ac:dyDescent="0.25">
      <c r="A12" s="46">
        <v>36</v>
      </c>
      <c r="B12" s="47" t="s">
        <v>204</v>
      </c>
      <c r="C12" s="385"/>
    </row>
    <row r="13" spans="1:3" x14ac:dyDescent="0.25">
      <c r="A13" s="46">
        <v>37</v>
      </c>
      <c r="B13" s="47" t="s">
        <v>203</v>
      </c>
      <c r="C13" s="385"/>
    </row>
    <row r="14" spans="1:3" x14ac:dyDescent="0.25">
      <c r="A14" s="46">
        <v>38</v>
      </c>
      <c r="B14" s="47" t="s">
        <v>195</v>
      </c>
      <c r="C14" s="385"/>
    </row>
    <row r="15" spans="1:3" x14ac:dyDescent="0.25">
      <c r="A15" s="46">
        <v>39</v>
      </c>
      <c r="B15" s="47" t="s">
        <v>205</v>
      </c>
      <c r="C15" s="385"/>
    </row>
    <row r="16" spans="1:3" x14ac:dyDescent="0.25">
      <c r="A16" s="46">
        <v>40</v>
      </c>
      <c r="B16" s="47" t="s">
        <v>196</v>
      </c>
      <c r="C16" s="385"/>
    </row>
    <row r="17" spans="1:3" x14ac:dyDescent="0.25">
      <c r="A17" s="46">
        <v>41</v>
      </c>
      <c r="B17" s="47" t="s">
        <v>197</v>
      </c>
      <c r="C17" s="385"/>
    </row>
    <row r="18" spans="1:3" x14ac:dyDescent="0.25">
      <c r="A18" s="46">
        <v>42</v>
      </c>
      <c r="B18" s="47" t="s">
        <v>207</v>
      </c>
      <c r="C18" s="385"/>
    </row>
    <row r="19" spans="1:3" x14ac:dyDescent="0.25">
      <c r="A19" s="46">
        <v>43</v>
      </c>
      <c r="B19" s="47" t="s">
        <v>208</v>
      </c>
      <c r="C19" s="385"/>
    </row>
    <row r="20" spans="1:3" x14ac:dyDescent="0.25">
      <c r="A20" s="46">
        <v>44</v>
      </c>
      <c r="B20" s="47" t="s">
        <v>209</v>
      </c>
      <c r="C20" s="385"/>
    </row>
  </sheetData>
  <mergeCells count="3">
    <mergeCell ref="C2:C5"/>
    <mergeCell ref="C8:C20"/>
    <mergeCell ref="C6:C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DATOS COLEGIO</vt:lpstr>
      <vt:lpstr>PAA</vt:lpstr>
      <vt:lpstr>PROYECTO ADICION RB</vt:lpstr>
      <vt:lpstr>FUENTES DE FINANCIACION</vt:lpstr>
      <vt:lpstr>PAA!Área_de_impresión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SERVIDOR</dc:creator>
  <cp:lastModifiedBy>ADMIN</cp:lastModifiedBy>
  <cp:lastPrinted>2021-09-29T19:34:51Z</cp:lastPrinted>
  <dcterms:created xsi:type="dcterms:W3CDTF">2021-08-23T22:06:02Z</dcterms:created>
  <dcterms:modified xsi:type="dcterms:W3CDTF">2024-01-24T20:36:36Z</dcterms:modified>
</cp:coreProperties>
</file>